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Pro\Documents\BRENDA LIMPIA DE SAN PEDRO CHOLULA\"/>
    </mc:Choice>
  </mc:AlternateContent>
  <xr:revisionPtr revIDLastSave="0" documentId="13_ncr:1_{7F13ED99-0C29-4F2D-AE16-4F53EE812DD9}" xr6:coauthVersionLast="47" xr6:coauthVersionMax="47" xr10:uidLastSave="{00000000-0000-0000-0000-000000000000}"/>
  <bookViews>
    <workbookView xWindow="-120" yWindow="-120" windowWidth="29040" windowHeight="15840" xr2:uid="{F25C5D08-FA6D-41CD-AD55-B17737885D4A}"/>
  </bookViews>
  <sheets>
    <sheet name="GENERAL" sheetId="1" r:id="rId1"/>
    <sheet name="DESGLO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2" i="2" l="1"/>
  <c r="F122" i="2"/>
  <c r="G121" i="2"/>
  <c r="F121" i="2"/>
  <c r="G120" i="2"/>
  <c r="F120" i="2"/>
  <c r="G119" i="2"/>
  <c r="F119" i="2"/>
  <c r="G118" i="2"/>
  <c r="F118" i="2"/>
  <c r="G117" i="2"/>
  <c r="F117" i="2"/>
  <c r="G116" i="2"/>
  <c r="F116" i="2"/>
  <c r="G115" i="2"/>
  <c r="F115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5" i="2"/>
  <c r="F85" i="2"/>
  <c r="G84" i="2"/>
  <c r="F84" i="2"/>
  <c r="G83" i="2"/>
  <c r="F83" i="2"/>
  <c r="G82" i="2"/>
  <c r="F82" i="2"/>
  <c r="G81" i="2"/>
  <c r="F81" i="2"/>
  <c r="G80" i="2"/>
  <c r="F80" i="2"/>
  <c r="G79" i="2"/>
  <c r="F79" i="2"/>
  <c r="G78" i="2"/>
  <c r="F78" i="2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C122" i="2"/>
  <c r="C121" i="2"/>
  <c r="D121" i="2" s="1"/>
  <c r="H121" i="2" s="1"/>
  <c r="I121" i="2" s="1"/>
  <c r="C120" i="2"/>
  <c r="C119" i="2"/>
  <c r="D119" i="2" s="1"/>
  <c r="C118" i="2"/>
  <c r="C117" i="2"/>
  <c r="D117" i="2" s="1"/>
  <c r="H117" i="2" s="1"/>
  <c r="I117" i="2" s="1"/>
  <c r="C116" i="2"/>
  <c r="C115" i="2"/>
  <c r="D115" i="2" s="1"/>
  <c r="H115" i="2" s="1"/>
  <c r="I115" i="2" s="1"/>
  <c r="C114" i="2"/>
  <c r="C113" i="2"/>
  <c r="D113" i="2" s="1"/>
  <c r="H113" i="2" s="1"/>
  <c r="I113" i="2" s="1"/>
  <c r="C112" i="2"/>
  <c r="C111" i="2"/>
  <c r="D111" i="2" s="1"/>
  <c r="C110" i="2"/>
  <c r="C109" i="2"/>
  <c r="D109" i="2" s="1"/>
  <c r="H109" i="2" s="1"/>
  <c r="I109" i="2" s="1"/>
  <c r="C108" i="2"/>
  <c r="C107" i="2"/>
  <c r="D107" i="2" s="1"/>
  <c r="H107" i="2" s="1"/>
  <c r="I107" i="2" s="1"/>
  <c r="C106" i="2"/>
  <c r="C105" i="2"/>
  <c r="D105" i="2" s="1"/>
  <c r="H105" i="2" s="1"/>
  <c r="I105" i="2" s="1"/>
  <c r="C104" i="2"/>
  <c r="C103" i="2"/>
  <c r="D103" i="2" s="1"/>
  <c r="C102" i="2"/>
  <c r="C101" i="2"/>
  <c r="D101" i="2" s="1"/>
  <c r="H101" i="2" s="1"/>
  <c r="I101" i="2" s="1"/>
  <c r="C100" i="2"/>
  <c r="C99" i="2"/>
  <c r="D99" i="2" s="1"/>
  <c r="H99" i="2" s="1"/>
  <c r="I99" i="2" s="1"/>
  <c r="C98" i="2"/>
  <c r="C97" i="2"/>
  <c r="D97" i="2" s="1"/>
  <c r="H97" i="2" s="1"/>
  <c r="I97" i="2" s="1"/>
  <c r="C96" i="2"/>
  <c r="C95" i="2"/>
  <c r="D95" i="2" s="1"/>
  <c r="C94" i="2"/>
  <c r="C93" i="2"/>
  <c r="D93" i="2" s="1"/>
  <c r="H93" i="2" s="1"/>
  <c r="I93" i="2" s="1"/>
  <c r="C92" i="2"/>
  <c r="C91" i="2"/>
  <c r="D91" i="2" s="1"/>
  <c r="H91" i="2" s="1"/>
  <c r="I91" i="2" s="1"/>
  <c r="C90" i="2"/>
  <c r="C89" i="2"/>
  <c r="D89" i="2" s="1"/>
  <c r="H89" i="2" s="1"/>
  <c r="I89" i="2" s="1"/>
  <c r="C88" i="2"/>
  <c r="C87" i="2"/>
  <c r="D87" i="2" s="1"/>
  <c r="C86" i="2"/>
  <c r="C85" i="2"/>
  <c r="D85" i="2" s="1"/>
  <c r="H85" i="2" s="1"/>
  <c r="I85" i="2" s="1"/>
  <c r="C84" i="2"/>
  <c r="C83" i="2"/>
  <c r="D83" i="2" s="1"/>
  <c r="H83" i="2" s="1"/>
  <c r="I83" i="2" s="1"/>
  <c r="C82" i="2"/>
  <c r="C81" i="2"/>
  <c r="D81" i="2" s="1"/>
  <c r="H81" i="2" s="1"/>
  <c r="I81" i="2" s="1"/>
  <c r="C80" i="2"/>
  <c r="C79" i="2"/>
  <c r="D79" i="2" s="1"/>
  <c r="C78" i="2"/>
  <c r="C77" i="2"/>
  <c r="D77" i="2" s="1"/>
  <c r="H77" i="2" s="1"/>
  <c r="I77" i="2" s="1"/>
  <c r="C76" i="2"/>
  <c r="C75" i="2"/>
  <c r="D75" i="2" s="1"/>
  <c r="H75" i="2" s="1"/>
  <c r="I75" i="2" s="1"/>
  <c r="C74" i="2"/>
  <c r="C73" i="2"/>
  <c r="D73" i="2" s="1"/>
  <c r="H73" i="2" s="1"/>
  <c r="I73" i="2" s="1"/>
  <c r="C72" i="2"/>
  <c r="C71" i="2"/>
  <c r="D71" i="2" s="1"/>
  <c r="C70" i="2"/>
  <c r="C69" i="2"/>
  <c r="D69" i="2" s="1"/>
  <c r="H69" i="2" s="1"/>
  <c r="I69" i="2" s="1"/>
  <c r="C68" i="2"/>
  <c r="C67" i="2"/>
  <c r="D67" i="2" s="1"/>
  <c r="H67" i="2" s="1"/>
  <c r="I67" i="2" s="1"/>
  <c r="C66" i="2"/>
  <c r="C65" i="2"/>
  <c r="D65" i="2" s="1"/>
  <c r="H65" i="2" s="1"/>
  <c r="I65" i="2" s="1"/>
  <c r="C64" i="2"/>
  <c r="C63" i="2"/>
  <c r="D63" i="2" s="1"/>
  <c r="C62" i="2"/>
  <c r="C61" i="2"/>
  <c r="D61" i="2" s="1"/>
  <c r="H61" i="2" s="1"/>
  <c r="I61" i="2" s="1"/>
  <c r="C60" i="2"/>
  <c r="C59" i="2"/>
  <c r="C58" i="2"/>
  <c r="C57" i="2"/>
  <c r="D57" i="2" s="1"/>
  <c r="H57" i="2" s="1"/>
  <c r="I57" i="2" s="1"/>
  <c r="C56" i="2"/>
  <c r="C55" i="2"/>
  <c r="D55" i="2" s="1"/>
  <c r="D59" i="2"/>
  <c r="H59" i="2" s="1"/>
  <c r="I59" i="2" s="1"/>
  <c r="C54" i="2"/>
  <c r="D54" i="2" s="1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G37" i="2"/>
  <c r="F37" i="2"/>
  <c r="D122" i="2"/>
  <c r="D120" i="2"/>
  <c r="D118" i="2"/>
  <c r="D116" i="2"/>
  <c r="D114" i="2"/>
  <c r="D112" i="2"/>
  <c r="D110" i="2"/>
  <c r="D108" i="2"/>
  <c r="D106" i="2"/>
  <c r="D104" i="2"/>
  <c r="D102" i="2"/>
  <c r="D100" i="2"/>
  <c r="D98" i="2"/>
  <c r="D96" i="2"/>
  <c r="D94" i="2"/>
  <c r="D92" i="2"/>
  <c r="D90" i="2"/>
  <c r="D88" i="2"/>
  <c r="D86" i="2"/>
  <c r="D84" i="2"/>
  <c r="D82" i="2"/>
  <c r="D80" i="2"/>
  <c r="D78" i="2"/>
  <c r="D76" i="2"/>
  <c r="D74" i="2"/>
  <c r="D72" i="2"/>
  <c r="D70" i="2"/>
  <c r="D68" i="2"/>
  <c r="D66" i="2"/>
  <c r="D64" i="2"/>
  <c r="D62" i="2"/>
  <c r="D60" i="2"/>
  <c r="D58" i="2"/>
  <c r="D56" i="2"/>
  <c r="D53" i="2"/>
  <c r="D52" i="2"/>
  <c r="D51" i="2"/>
  <c r="D50" i="2"/>
  <c r="D49" i="2"/>
  <c r="H49" i="2" s="1"/>
  <c r="I49" i="2" s="1"/>
  <c r="D48" i="2"/>
  <c r="D47" i="2"/>
  <c r="D46" i="2"/>
  <c r="D45" i="2"/>
  <c r="H45" i="2" s="1"/>
  <c r="I45" i="2" s="1"/>
  <c r="D44" i="2"/>
  <c r="D43" i="2"/>
  <c r="D42" i="2"/>
  <c r="D41" i="2"/>
  <c r="H41" i="2" s="1"/>
  <c r="I41" i="2" s="1"/>
  <c r="D40" i="2"/>
  <c r="D39" i="2"/>
  <c r="D38" i="2"/>
  <c r="C37" i="2"/>
  <c r="D37" i="2" s="1"/>
  <c r="G36" i="2"/>
  <c r="F36" i="2"/>
  <c r="G35" i="2"/>
  <c r="F35" i="2"/>
  <c r="C36" i="2"/>
  <c r="C35" i="2"/>
  <c r="D35" i="2" s="1"/>
  <c r="G34" i="2"/>
  <c r="F34" i="2"/>
  <c r="C34" i="2"/>
  <c r="D34" i="2" s="1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G33" i="2"/>
  <c r="F33" i="2"/>
  <c r="C33" i="2"/>
  <c r="D33" i="2" s="1"/>
  <c r="F30" i="2"/>
  <c r="G32" i="2"/>
  <c r="F32" i="2"/>
  <c r="G31" i="2"/>
  <c r="F31" i="2"/>
  <c r="G30" i="2"/>
  <c r="C32" i="2"/>
  <c r="C31" i="2"/>
  <c r="D31" i="2" s="1"/>
  <c r="C30" i="2"/>
  <c r="G29" i="2"/>
  <c r="F29" i="2"/>
  <c r="C29" i="2"/>
  <c r="D29" i="2" s="1"/>
  <c r="G28" i="2"/>
  <c r="F28" i="2"/>
  <c r="G27" i="2"/>
  <c r="F27" i="2"/>
  <c r="G26" i="2"/>
  <c r="F26" i="2"/>
  <c r="G25" i="2"/>
  <c r="F25" i="2"/>
  <c r="G24" i="2"/>
  <c r="F24" i="2"/>
  <c r="C28" i="2"/>
  <c r="C27" i="2"/>
  <c r="D27" i="2" s="1"/>
  <c r="C26" i="2"/>
  <c r="C25" i="2"/>
  <c r="D25" i="2" s="1"/>
  <c r="C24" i="2"/>
  <c r="G23" i="2"/>
  <c r="F23" i="2"/>
  <c r="C23" i="2"/>
  <c r="D23" i="2" s="1"/>
  <c r="G22" i="2"/>
  <c r="F22" i="2"/>
  <c r="G21" i="2"/>
  <c r="F21" i="2"/>
  <c r="G20" i="2"/>
  <c r="F20" i="2"/>
  <c r="G19" i="2"/>
  <c r="F19" i="2"/>
  <c r="G18" i="2"/>
  <c r="F18" i="2"/>
  <c r="C22" i="2"/>
  <c r="C21" i="2"/>
  <c r="D21" i="2" s="1"/>
  <c r="C20" i="2"/>
  <c r="C19" i="2"/>
  <c r="D19" i="2" s="1"/>
  <c r="C18" i="2"/>
  <c r="G17" i="2"/>
  <c r="F17" i="2"/>
  <c r="C17" i="2"/>
  <c r="D17" i="2" s="1"/>
  <c r="G16" i="2"/>
  <c r="F16" i="2"/>
  <c r="G15" i="2"/>
  <c r="F15" i="2"/>
  <c r="G14" i="2"/>
  <c r="F14" i="2"/>
  <c r="C16" i="2"/>
  <c r="C15" i="2"/>
  <c r="D15" i="2" s="1"/>
  <c r="C14" i="2"/>
  <c r="G13" i="2"/>
  <c r="F13" i="2"/>
  <c r="C13" i="2"/>
  <c r="D13" i="2" s="1"/>
  <c r="G12" i="2"/>
  <c r="F12" i="2"/>
  <c r="C12" i="2"/>
  <c r="G11" i="2"/>
  <c r="F11" i="2"/>
  <c r="G10" i="2"/>
  <c r="F10" i="2"/>
  <c r="C11" i="2"/>
  <c r="D11" i="2" s="1"/>
  <c r="C10" i="2"/>
  <c r="H53" i="2"/>
  <c r="I53" i="2" s="1"/>
  <c r="G9" i="2"/>
  <c r="F9" i="2"/>
  <c r="E36" i="2"/>
  <c r="D36" i="2"/>
  <c r="E35" i="2"/>
  <c r="E34" i="2"/>
  <c r="E33" i="2"/>
  <c r="E32" i="2"/>
  <c r="D32" i="2"/>
  <c r="E31" i="2"/>
  <c r="E30" i="2"/>
  <c r="D30" i="2"/>
  <c r="E29" i="2"/>
  <c r="E28" i="2"/>
  <c r="D28" i="2"/>
  <c r="E27" i="2"/>
  <c r="E26" i="2"/>
  <c r="D26" i="2"/>
  <c r="E25" i="2"/>
  <c r="E24" i="2"/>
  <c r="D24" i="2"/>
  <c r="E23" i="2"/>
  <c r="E22" i="2"/>
  <c r="D22" i="2"/>
  <c r="E21" i="2"/>
  <c r="E20" i="2"/>
  <c r="D20" i="2"/>
  <c r="E19" i="2"/>
  <c r="E18" i="2"/>
  <c r="D18" i="2"/>
  <c r="E17" i="2"/>
  <c r="E16" i="2"/>
  <c r="D16" i="2"/>
  <c r="E15" i="2"/>
  <c r="E14" i="2"/>
  <c r="D14" i="2"/>
  <c r="E13" i="2"/>
  <c r="E12" i="2"/>
  <c r="D12" i="2"/>
  <c r="E11" i="2"/>
  <c r="E10" i="2"/>
  <c r="D10" i="2"/>
  <c r="E9" i="2"/>
  <c r="C9" i="2"/>
  <c r="D9" i="2" s="1"/>
  <c r="H9" i="2" s="1"/>
  <c r="I9" i="2" s="1"/>
  <c r="C8" i="2"/>
  <c r="D8" i="2" s="1"/>
  <c r="G8" i="2"/>
  <c r="F8" i="2"/>
  <c r="E8" i="2"/>
  <c r="D19" i="1"/>
  <c r="H19" i="2" l="1"/>
  <c r="I19" i="2" s="1"/>
  <c r="H27" i="2"/>
  <c r="I27" i="2" s="1"/>
  <c r="H31" i="2"/>
  <c r="I31" i="2" s="1"/>
  <c r="F124" i="2"/>
  <c r="H10" i="2"/>
  <c r="I10" i="2" s="1"/>
  <c r="H20" i="2"/>
  <c r="I20" i="2" s="1"/>
  <c r="E124" i="2"/>
  <c r="G124" i="2"/>
  <c r="H8" i="2"/>
  <c r="D124" i="2"/>
  <c r="H39" i="2"/>
  <c r="I39" i="2" s="1"/>
  <c r="H43" i="2"/>
  <c r="I43" i="2" s="1"/>
  <c r="H47" i="2"/>
  <c r="I47" i="2" s="1"/>
  <c r="H51" i="2"/>
  <c r="I51" i="2" s="1"/>
  <c r="I8" i="2"/>
  <c r="H21" i="2"/>
  <c r="I21" i="2" s="1"/>
  <c r="H25" i="2"/>
  <c r="I25" i="2" s="1"/>
  <c r="H35" i="2"/>
  <c r="I35" i="2" s="1"/>
  <c r="H56" i="2"/>
  <c r="I56" i="2" s="1"/>
  <c r="H60" i="2"/>
  <c r="I60" i="2" s="1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H116" i="2"/>
  <c r="I116" i="2" s="1"/>
  <c r="H120" i="2"/>
  <c r="I120" i="2" s="1"/>
  <c r="H38" i="2"/>
  <c r="I38" i="2" s="1"/>
  <c r="H40" i="2"/>
  <c r="I40" i="2" s="1"/>
  <c r="H42" i="2"/>
  <c r="I42" i="2" s="1"/>
  <c r="H44" i="2"/>
  <c r="I44" i="2" s="1"/>
  <c r="H46" i="2"/>
  <c r="I46" i="2" s="1"/>
  <c r="H48" i="2"/>
  <c r="I48" i="2" s="1"/>
  <c r="H50" i="2"/>
  <c r="I50" i="2" s="1"/>
  <c r="H52" i="2"/>
  <c r="I52" i="2" s="1"/>
  <c r="H26" i="2"/>
  <c r="I26" i="2" s="1"/>
  <c r="H30" i="2"/>
  <c r="I30" i="2" s="1"/>
  <c r="H37" i="2"/>
  <c r="I37" i="2" s="1"/>
  <c r="H58" i="2"/>
  <c r="I58" i="2" s="1"/>
  <c r="H62" i="2"/>
  <c r="I62" i="2" s="1"/>
  <c r="H66" i="2"/>
  <c r="I66" i="2" s="1"/>
  <c r="H70" i="2"/>
  <c r="I70" i="2" s="1"/>
  <c r="H74" i="2"/>
  <c r="I74" i="2" s="1"/>
  <c r="H78" i="2"/>
  <c r="I78" i="2" s="1"/>
  <c r="H82" i="2"/>
  <c r="I82" i="2" s="1"/>
  <c r="H86" i="2"/>
  <c r="I86" i="2" s="1"/>
  <c r="H90" i="2"/>
  <c r="I90" i="2" s="1"/>
  <c r="H94" i="2"/>
  <c r="I94" i="2" s="1"/>
  <c r="H98" i="2"/>
  <c r="I98" i="2" s="1"/>
  <c r="H102" i="2"/>
  <c r="I102" i="2" s="1"/>
  <c r="H106" i="2"/>
  <c r="I106" i="2" s="1"/>
  <c r="H110" i="2"/>
  <c r="I110" i="2" s="1"/>
  <c r="H114" i="2"/>
  <c r="I114" i="2" s="1"/>
  <c r="H118" i="2"/>
  <c r="I118" i="2" s="1"/>
  <c r="H122" i="2"/>
  <c r="I122" i="2" s="1"/>
  <c r="H55" i="2"/>
  <c r="I55" i="2" s="1"/>
  <c r="H63" i="2"/>
  <c r="I63" i="2" s="1"/>
  <c r="H71" i="2"/>
  <c r="I71" i="2" s="1"/>
  <c r="H79" i="2"/>
  <c r="I79" i="2" s="1"/>
  <c r="H87" i="2"/>
  <c r="I87" i="2" s="1"/>
  <c r="H95" i="2"/>
  <c r="I95" i="2" s="1"/>
  <c r="H103" i="2"/>
  <c r="I103" i="2" s="1"/>
  <c r="H111" i="2"/>
  <c r="I111" i="2" s="1"/>
  <c r="H119" i="2"/>
  <c r="I119" i="2" s="1"/>
  <c r="H54" i="2"/>
  <c r="I54" i="2" s="1"/>
  <c r="H36" i="2"/>
  <c r="I36" i="2" s="1"/>
  <c r="H34" i="2"/>
  <c r="I34" i="2" s="1"/>
  <c r="H33" i="2"/>
  <c r="I33" i="2" s="1"/>
  <c r="H32" i="2"/>
  <c r="I32" i="2" s="1"/>
  <c r="H29" i="2"/>
  <c r="I29" i="2" s="1"/>
  <c r="H24" i="2"/>
  <c r="I24" i="2" s="1"/>
  <c r="H28" i="2"/>
  <c r="I28" i="2" s="1"/>
  <c r="H23" i="2"/>
  <c r="I23" i="2" s="1"/>
  <c r="H18" i="2"/>
  <c r="I18" i="2" s="1"/>
  <c r="H22" i="2"/>
  <c r="I22" i="2" s="1"/>
  <c r="H17" i="2"/>
  <c r="I17" i="2" s="1"/>
  <c r="H14" i="2"/>
  <c r="I14" i="2" s="1"/>
  <c r="H15" i="2"/>
  <c r="I15" i="2" s="1"/>
  <c r="H16" i="2"/>
  <c r="I16" i="2" s="1"/>
  <c r="H13" i="2"/>
  <c r="I13" i="2" s="1"/>
  <c r="H12" i="2"/>
  <c r="I12" i="2" s="1"/>
  <c r="H11" i="2"/>
  <c r="I11" i="2" s="1"/>
  <c r="I124" i="2" l="1"/>
  <c r="H124" i="2"/>
</calcChain>
</file>

<file path=xl/sharedStrings.xml><?xml version="1.0" encoding="utf-8"?>
<sst xmlns="http://schemas.openxmlformats.org/spreadsheetml/2006/main" count="147" uniqueCount="35">
  <si>
    <t>PROPUESTA DE TABULADOR DE SUELDO 2025</t>
  </si>
  <si>
    <t>NIVEL</t>
  </si>
  <si>
    <t>PLAZA/PUESTO</t>
  </si>
  <si>
    <t>No. DE PLAZAS</t>
  </si>
  <si>
    <t>REMUNERACION MENSUAL EN BRUTO</t>
  </si>
  <si>
    <t>DE</t>
  </si>
  <si>
    <t>HASTA</t>
  </si>
  <si>
    <t>COORDINADOR/A GENERAL</t>
  </si>
  <si>
    <t>DIRECTOR/A</t>
  </si>
  <si>
    <t>CONTRALOR/A</t>
  </si>
  <si>
    <t>STAFF</t>
  </si>
  <si>
    <t>JEFE/A DE DEPARTAMENTO</t>
  </si>
  <si>
    <t>ANALISTA ESPECIALIZADO</t>
  </si>
  <si>
    <t>SUPERVISOR</t>
  </si>
  <si>
    <t>SECRETARIA</t>
  </si>
  <si>
    <t xml:space="preserve">ANALISTA   </t>
  </si>
  <si>
    <t>CHOFER</t>
  </si>
  <si>
    <t>AUXILIAR BARRIDO MANUAL</t>
  </si>
  <si>
    <t>AIUXILIAR RECOLECCION DE BASURA</t>
  </si>
  <si>
    <t>TOTAL PLAZAS</t>
  </si>
  <si>
    <t>ORGANISMO OPERADOR DEL SERVICIO DE LIMPIA DEL MUNICIPIO DE SAN PEDRO CHOLULA</t>
  </si>
  <si>
    <t>PLANTILLA PERSONAL 205</t>
  </si>
  <si>
    <t>No.</t>
  </si>
  <si>
    <t>PUESTO</t>
  </si>
  <si>
    <t>SUELDO MENSUAL BRUTO</t>
  </si>
  <si>
    <t>SUELDO BRUTO</t>
  </si>
  <si>
    <t>VALES DE DESPENSA</t>
  </si>
  <si>
    <t>PRIMA VACACIONAL</t>
  </si>
  <si>
    <t>AGUINALDO</t>
  </si>
  <si>
    <t>3% S/NOMINA</t>
  </si>
  <si>
    <t>TOTAL</t>
  </si>
  <si>
    <t>COORDINADOR/A</t>
  </si>
  <si>
    <t>CONTRALOR</t>
  </si>
  <si>
    <t xml:space="preserve">ANALISTA  </t>
  </si>
  <si>
    <t>AUXILIAR RECOLECCION DE BASURA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</si>
</sst>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/>
    <xf numFmtId="43" fontId="0" fillId="2" borderId="1" xfId="1" applyFont="1" applyFill="1" applyBorder="1"/>
    <xf numFmtId="43" fontId="0" fillId="2" borderId="6" xfId="1" applyFont="1" applyFill="1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43" fontId="0" fillId="2" borderId="8" xfId="1" applyFont="1" applyFill="1" applyBorder="1"/>
    <xf numFmtId="43" fontId="0" fillId="2" borderId="9" xfId="1" applyFont="1" applyFill="1" applyBorder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3" fontId="0" fillId="2" borderId="0" xfId="1" applyFont="1" applyFill="1"/>
    <xf numFmtId="43" fontId="2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9BD5-BA26-47F1-B9C2-F89EFC26702A}">
  <dimension ref="B2:G19"/>
  <sheetViews>
    <sheetView tabSelected="1" workbookViewId="0">
      <selection activeCell="J22" sqref="J22"/>
    </sheetView>
  </sheetViews>
  <sheetFormatPr baseColWidth="10" defaultRowHeight="15" x14ac:dyDescent="0.25"/>
  <cols>
    <col min="1" max="2" width="11.42578125" style="1"/>
    <col min="3" max="3" width="40.42578125" style="1" bestFit="1" customWidth="1"/>
    <col min="4" max="4" width="13.85546875" style="1" bestFit="1" customWidth="1"/>
    <col min="5" max="16384" width="11.42578125" style="1"/>
  </cols>
  <sheetData>
    <row r="2" spans="2:6" x14ac:dyDescent="0.25">
      <c r="B2" s="25" t="s">
        <v>0</v>
      </c>
      <c r="C2" s="25"/>
      <c r="D2" s="25"/>
      <c r="E2" s="25"/>
      <c r="F2" s="25"/>
    </row>
    <row r="3" spans="2:6" x14ac:dyDescent="0.25">
      <c r="B3" s="25"/>
      <c r="C3" s="25"/>
      <c r="D3" s="25"/>
      <c r="E3" s="25"/>
      <c r="F3" s="25"/>
    </row>
    <row r="4" spans="2:6" ht="15.75" thickBot="1" x14ac:dyDescent="0.3"/>
    <row r="5" spans="2:6" ht="30.75" customHeight="1" x14ac:dyDescent="0.25">
      <c r="B5" s="28" t="s">
        <v>1</v>
      </c>
      <c r="C5" s="26" t="s">
        <v>2</v>
      </c>
      <c r="D5" s="26" t="s">
        <v>3</v>
      </c>
      <c r="E5" s="23" t="s">
        <v>4</v>
      </c>
      <c r="F5" s="24"/>
    </row>
    <row r="6" spans="2:6" x14ac:dyDescent="0.25">
      <c r="B6" s="29"/>
      <c r="C6" s="27"/>
      <c r="D6" s="27"/>
      <c r="E6" s="2" t="s">
        <v>5</v>
      </c>
      <c r="F6" s="3" t="s">
        <v>6</v>
      </c>
    </row>
    <row r="7" spans="2:6" x14ac:dyDescent="0.25">
      <c r="B7" s="4">
        <v>1</v>
      </c>
      <c r="C7" s="5" t="s">
        <v>7</v>
      </c>
      <c r="D7" s="2">
        <v>1</v>
      </c>
      <c r="E7" s="6">
        <v>50300</v>
      </c>
      <c r="F7" s="7">
        <v>67300</v>
      </c>
    </row>
    <row r="8" spans="2:6" x14ac:dyDescent="0.25">
      <c r="B8" s="4">
        <v>2</v>
      </c>
      <c r="C8" s="5" t="s">
        <v>8</v>
      </c>
      <c r="D8" s="2">
        <v>3</v>
      </c>
      <c r="E8" s="6">
        <v>31200</v>
      </c>
      <c r="F8" s="7">
        <v>38100</v>
      </c>
    </row>
    <row r="9" spans="2:6" x14ac:dyDescent="0.25">
      <c r="B9" s="4">
        <v>3</v>
      </c>
      <c r="C9" s="5" t="s">
        <v>9</v>
      </c>
      <c r="D9" s="2">
        <v>1</v>
      </c>
      <c r="E9" s="6">
        <v>31200</v>
      </c>
      <c r="F9" s="7">
        <v>38100</v>
      </c>
    </row>
    <row r="10" spans="2:6" x14ac:dyDescent="0.25">
      <c r="B10" s="4">
        <v>4</v>
      </c>
      <c r="C10" s="5" t="s">
        <v>10</v>
      </c>
      <c r="D10" s="2">
        <v>4</v>
      </c>
      <c r="E10" s="6">
        <v>19200</v>
      </c>
      <c r="F10" s="7">
        <v>24600</v>
      </c>
    </row>
    <row r="11" spans="2:6" x14ac:dyDescent="0.25">
      <c r="B11" s="4">
        <v>5</v>
      </c>
      <c r="C11" s="5" t="s">
        <v>11</v>
      </c>
      <c r="D11" s="2">
        <v>6</v>
      </c>
      <c r="E11" s="6">
        <v>19200</v>
      </c>
      <c r="F11" s="7">
        <v>24600</v>
      </c>
    </row>
    <row r="12" spans="2:6" x14ac:dyDescent="0.25">
      <c r="B12" s="4">
        <v>6</v>
      </c>
      <c r="C12" s="5" t="s">
        <v>12</v>
      </c>
      <c r="D12" s="2">
        <v>6</v>
      </c>
      <c r="E12" s="6">
        <v>19200</v>
      </c>
      <c r="F12" s="7">
        <v>24600</v>
      </c>
    </row>
    <row r="13" spans="2:6" x14ac:dyDescent="0.25">
      <c r="B13" s="4">
        <v>7</v>
      </c>
      <c r="C13" s="5" t="s">
        <v>13</v>
      </c>
      <c r="D13" s="2">
        <v>4</v>
      </c>
      <c r="E13" s="6">
        <v>11400</v>
      </c>
      <c r="F13" s="7">
        <v>18000</v>
      </c>
    </row>
    <row r="14" spans="2:6" x14ac:dyDescent="0.25">
      <c r="B14" s="4">
        <v>8</v>
      </c>
      <c r="C14" s="5" t="s">
        <v>14</v>
      </c>
      <c r="D14" s="2">
        <v>1</v>
      </c>
      <c r="E14" s="6">
        <v>10900</v>
      </c>
      <c r="F14" s="7">
        <v>12800</v>
      </c>
    </row>
    <row r="15" spans="2:6" x14ac:dyDescent="0.25">
      <c r="B15" s="4">
        <v>9</v>
      </c>
      <c r="C15" s="5" t="s">
        <v>15</v>
      </c>
      <c r="D15" s="2">
        <v>3</v>
      </c>
      <c r="E15" s="6">
        <v>12100</v>
      </c>
      <c r="F15" s="7">
        <v>16500</v>
      </c>
    </row>
    <row r="16" spans="2:6" x14ac:dyDescent="0.25">
      <c r="B16" s="4">
        <v>10</v>
      </c>
      <c r="C16" s="5" t="s">
        <v>16</v>
      </c>
      <c r="D16" s="2">
        <v>17</v>
      </c>
      <c r="E16" s="6">
        <v>8400</v>
      </c>
      <c r="F16" s="7">
        <v>12980</v>
      </c>
    </row>
    <row r="17" spans="2:7" x14ac:dyDescent="0.25">
      <c r="B17" s="4">
        <v>11</v>
      </c>
      <c r="C17" s="5" t="s">
        <v>17</v>
      </c>
      <c r="D17" s="2">
        <v>37</v>
      </c>
      <c r="E17" s="6">
        <v>8000</v>
      </c>
      <c r="F17" s="7">
        <v>9000</v>
      </c>
      <c r="G17" s="1">
        <v>34</v>
      </c>
    </row>
    <row r="18" spans="2:7" ht="15.75" thickBot="1" x14ac:dyDescent="0.3">
      <c r="B18" s="8">
        <v>12</v>
      </c>
      <c r="C18" s="9" t="s">
        <v>18</v>
      </c>
      <c r="D18" s="10">
        <v>32</v>
      </c>
      <c r="E18" s="11">
        <v>8000</v>
      </c>
      <c r="F18" s="12">
        <v>9000</v>
      </c>
      <c r="G18" s="1">
        <v>33</v>
      </c>
    </row>
    <row r="19" spans="2:7" x14ac:dyDescent="0.25">
      <c r="C19" s="14" t="s">
        <v>19</v>
      </c>
      <c r="D19" s="13">
        <f>SUM(D7:D18)</f>
        <v>115</v>
      </c>
    </row>
  </sheetData>
  <mergeCells count="5">
    <mergeCell ref="E5:F5"/>
    <mergeCell ref="B2:F3"/>
    <mergeCell ref="D5:D6"/>
    <mergeCell ref="C5:C6"/>
    <mergeCell ref="B5:B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31C7-0097-498B-8A0C-E069AA52DA18}">
  <dimension ref="A2:I124"/>
  <sheetViews>
    <sheetView workbookViewId="0">
      <selection activeCell="D125" sqref="D125"/>
    </sheetView>
  </sheetViews>
  <sheetFormatPr baseColWidth="10" defaultRowHeight="15" x14ac:dyDescent="0.25"/>
  <cols>
    <col min="1" max="1" width="4.5703125" style="1" customWidth="1"/>
    <col min="2" max="2" width="32.7109375" style="1" bestFit="1" customWidth="1"/>
    <col min="3" max="3" width="14.42578125" style="1" bestFit="1" customWidth="1"/>
    <col min="4" max="4" width="14.140625" style="1" bestFit="1" customWidth="1"/>
    <col min="5" max="6" width="11.5703125" style="1" bestFit="1" customWidth="1"/>
    <col min="7" max="7" width="13.140625" style="1" bestFit="1" customWidth="1"/>
    <col min="8" max="8" width="11.5703125" style="1" bestFit="1" customWidth="1"/>
    <col min="9" max="9" width="14.140625" style="1" bestFit="1" customWidth="1"/>
    <col min="10" max="16384" width="11.42578125" style="1"/>
  </cols>
  <sheetData>
    <row r="2" spans="1:9" ht="18.75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</row>
    <row r="3" spans="1:9" ht="18.75" x14ac:dyDescent="0.3">
      <c r="A3" s="30" t="s">
        <v>21</v>
      </c>
      <c r="B3" s="30"/>
      <c r="C3" s="30"/>
      <c r="D3" s="30"/>
      <c r="E3" s="30"/>
      <c r="F3" s="30"/>
      <c r="G3" s="30"/>
      <c r="H3" s="30"/>
      <c r="I3" s="30"/>
    </row>
    <row r="4" spans="1:9" ht="18.75" x14ac:dyDescent="0.3">
      <c r="A4" s="21"/>
      <c r="B4" s="21"/>
      <c r="C4" s="21"/>
      <c r="D4" s="21"/>
      <c r="E4" s="21"/>
      <c r="F4" s="21"/>
      <c r="G4" s="21"/>
      <c r="H4" s="21"/>
      <c r="I4" s="21"/>
    </row>
    <row r="5" spans="1:9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ht="25.5" x14ac:dyDescent="0.25">
      <c r="A6" s="20" t="s">
        <v>22</v>
      </c>
      <c r="B6" s="20" t="s">
        <v>23</v>
      </c>
      <c r="C6" s="20" t="s">
        <v>24</v>
      </c>
      <c r="D6" s="20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</row>
    <row r="7" spans="1:9" x14ac:dyDescent="0.25">
      <c r="A7" s="17"/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6">
        <v>1</v>
      </c>
      <c r="B8" s="1" t="s">
        <v>31</v>
      </c>
      <c r="C8" s="18">
        <f>2180*30.4</f>
        <v>66272</v>
      </c>
      <c r="D8" s="18">
        <f>+C8*12</f>
        <v>795264</v>
      </c>
      <c r="E8" s="18">
        <f>960*12</f>
        <v>11520</v>
      </c>
      <c r="F8" s="18">
        <f>2180*12*0.25</f>
        <v>6540</v>
      </c>
      <c r="G8" s="18">
        <f>2180*45</f>
        <v>98100</v>
      </c>
      <c r="H8" s="18">
        <f>(D8+E8+F8+G8)*3%</f>
        <v>27342.719999999998</v>
      </c>
      <c r="I8" s="18">
        <f>SUM(D8:H8)</f>
        <v>938766.72</v>
      </c>
    </row>
    <row r="9" spans="1:9" x14ac:dyDescent="0.25">
      <c r="A9" s="16">
        <v>2</v>
      </c>
      <c r="B9" s="1" t="s">
        <v>8</v>
      </c>
      <c r="C9" s="18">
        <f>1225*30.4</f>
        <v>37240</v>
      </c>
      <c r="D9" s="18">
        <f t="shared" ref="D9:D36" si="0">+C9*12</f>
        <v>446880</v>
      </c>
      <c r="E9" s="18">
        <f t="shared" ref="E9:E36" si="1">960*12</f>
        <v>11520</v>
      </c>
      <c r="F9" s="18">
        <f>1225*12*0.25</f>
        <v>3675</v>
      </c>
      <c r="G9" s="18">
        <f>1225*45</f>
        <v>55125</v>
      </c>
      <c r="H9" s="18">
        <f t="shared" ref="H9:H72" si="2">(D9+E9+F9+G9)*3%</f>
        <v>15516</v>
      </c>
      <c r="I9" s="18">
        <f t="shared" ref="I9:I72" si="3">SUM(D9:H9)</f>
        <v>532716</v>
      </c>
    </row>
    <row r="10" spans="1:9" x14ac:dyDescent="0.25">
      <c r="A10" s="16">
        <v>3</v>
      </c>
      <c r="B10" s="1" t="s">
        <v>8</v>
      </c>
      <c r="C10" s="18">
        <f>1225*30.4</f>
        <v>37240</v>
      </c>
      <c r="D10" s="18">
        <f t="shared" si="0"/>
        <v>446880</v>
      </c>
      <c r="E10" s="18">
        <f t="shared" si="1"/>
        <v>11520</v>
      </c>
      <c r="F10" s="18">
        <f t="shared" ref="F10:F12" si="4">1225*12*0.25</f>
        <v>3675</v>
      </c>
      <c r="G10" s="18">
        <f t="shared" ref="G10:G12" si="5">1225*45</f>
        <v>55125</v>
      </c>
      <c r="H10" s="18">
        <f t="shared" si="2"/>
        <v>15516</v>
      </c>
      <c r="I10" s="18">
        <f t="shared" si="3"/>
        <v>532716</v>
      </c>
    </row>
    <row r="11" spans="1:9" x14ac:dyDescent="0.25">
      <c r="A11" s="16">
        <v>4</v>
      </c>
      <c r="B11" s="1" t="s">
        <v>8</v>
      </c>
      <c r="C11" s="18">
        <f>1225*30.4</f>
        <v>37240</v>
      </c>
      <c r="D11" s="18">
        <f t="shared" si="0"/>
        <v>446880</v>
      </c>
      <c r="E11" s="18">
        <f t="shared" si="1"/>
        <v>11520</v>
      </c>
      <c r="F11" s="18">
        <f t="shared" si="4"/>
        <v>3675</v>
      </c>
      <c r="G11" s="18">
        <f t="shared" si="5"/>
        <v>55125</v>
      </c>
      <c r="H11" s="18">
        <f t="shared" si="2"/>
        <v>15516</v>
      </c>
      <c r="I11" s="18">
        <f t="shared" si="3"/>
        <v>532716</v>
      </c>
    </row>
    <row r="12" spans="1:9" x14ac:dyDescent="0.25">
      <c r="A12" s="16">
        <v>5</v>
      </c>
      <c r="B12" s="1" t="s">
        <v>32</v>
      </c>
      <c r="C12" s="18">
        <f>1225*30.4</f>
        <v>37240</v>
      </c>
      <c r="D12" s="18">
        <f t="shared" si="0"/>
        <v>446880</v>
      </c>
      <c r="E12" s="18">
        <f t="shared" si="1"/>
        <v>11520</v>
      </c>
      <c r="F12" s="18">
        <f t="shared" si="4"/>
        <v>3675</v>
      </c>
      <c r="G12" s="18">
        <f t="shared" si="5"/>
        <v>55125</v>
      </c>
      <c r="H12" s="18">
        <f t="shared" si="2"/>
        <v>15516</v>
      </c>
      <c r="I12" s="18">
        <f t="shared" si="3"/>
        <v>532716</v>
      </c>
    </row>
    <row r="13" spans="1:9" x14ac:dyDescent="0.25">
      <c r="A13" s="16">
        <v>6</v>
      </c>
      <c r="B13" s="1" t="s">
        <v>10</v>
      </c>
      <c r="C13" s="18">
        <f>805*30.4</f>
        <v>24472</v>
      </c>
      <c r="D13" s="18">
        <f t="shared" si="0"/>
        <v>293664</v>
      </c>
      <c r="E13" s="18">
        <f t="shared" si="1"/>
        <v>11520</v>
      </c>
      <c r="F13" s="18">
        <f>805*12*0.25</f>
        <v>2415</v>
      </c>
      <c r="G13" s="18">
        <f>805*45</f>
        <v>36225</v>
      </c>
      <c r="H13" s="18">
        <f t="shared" si="2"/>
        <v>10314.719999999999</v>
      </c>
      <c r="I13" s="18">
        <f t="shared" si="3"/>
        <v>354138.72</v>
      </c>
    </row>
    <row r="14" spans="1:9" x14ac:dyDescent="0.25">
      <c r="A14" s="16">
        <v>7</v>
      </c>
      <c r="B14" s="1" t="s">
        <v>10</v>
      </c>
      <c r="C14" s="18">
        <f>805*30.4</f>
        <v>24472</v>
      </c>
      <c r="D14" s="18">
        <f t="shared" si="0"/>
        <v>293664</v>
      </c>
      <c r="E14" s="18">
        <f t="shared" si="1"/>
        <v>11520</v>
      </c>
      <c r="F14" s="18">
        <f t="shared" ref="F14:F16" si="6">805*12*0.25</f>
        <v>2415</v>
      </c>
      <c r="G14" s="18">
        <f t="shared" ref="G14:G16" si="7">805*45</f>
        <v>36225</v>
      </c>
      <c r="H14" s="18">
        <f t="shared" si="2"/>
        <v>10314.719999999999</v>
      </c>
      <c r="I14" s="18">
        <f t="shared" si="3"/>
        <v>354138.72</v>
      </c>
    </row>
    <row r="15" spans="1:9" x14ac:dyDescent="0.25">
      <c r="A15" s="16">
        <v>8</v>
      </c>
      <c r="B15" s="1" t="s">
        <v>10</v>
      </c>
      <c r="C15" s="18">
        <f>805*30.4</f>
        <v>24472</v>
      </c>
      <c r="D15" s="18">
        <f t="shared" si="0"/>
        <v>293664</v>
      </c>
      <c r="E15" s="18">
        <f t="shared" si="1"/>
        <v>11520</v>
      </c>
      <c r="F15" s="18">
        <f t="shared" si="6"/>
        <v>2415</v>
      </c>
      <c r="G15" s="18">
        <f t="shared" si="7"/>
        <v>36225</v>
      </c>
      <c r="H15" s="18">
        <f t="shared" si="2"/>
        <v>10314.719999999999</v>
      </c>
      <c r="I15" s="18">
        <f t="shared" si="3"/>
        <v>354138.72</v>
      </c>
    </row>
    <row r="16" spans="1:9" x14ac:dyDescent="0.25">
      <c r="A16" s="16">
        <v>9</v>
      </c>
      <c r="B16" s="1" t="s">
        <v>10</v>
      </c>
      <c r="C16" s="18">
        <f>805*30.4</f>
        <v>24472</v>
      </c>
      <c r="D16" s="18">
        <f t="shared" si="0"/>
        <v>293664</v>
      </c>
      <c r="E16" s="18">
        <f t="shared" si="1"/>
        <v>11520</v>
      </c>
      <c r="F16" s="18">
        <f t="shared" si="6"/>
        <v>2415</v>
      </c>
      <c r="G16" s="18">
        <f t="shared" si="7"/>
        <v>36225</v>
      </c>
      <c r="H16" s="18">
        <f t="shared" si="2"/>
        <v>10314.719999999999</v>
      </c>
      <c r="I16" s="18">
        <f t="shared" si="3"/>
        <v>354138.72</v>
      </c>
    </row>
    <row r="17" spans="1:9" x14ac:dyDescent="0.25">
      <c r="A17" s="16">
        <v>10</v>
      </c>
      <c r="B17" s="1" t="s">
        <v>11</v>
      </c>
      <c r="C17" s="18">
        <f>681.74*30.4</f>
        <v>20724.896000000001</v>
      </c>
      <c r="D17" s="18">
        <f t="shared" si="0"/>
        <v>248698.75200000001</v>
      </c>
      <c r="E17" s="18">
        <f t="shared" si="1"/>
        <v>11520</v>
      </c>
      <c r="F17" s="18">
        <f>681.74*12*0.25</f>
        <v>2045.22</v>
      </c>
      <c r="G17" s="18">
        <f>681.74*45</f>
        <v>30678.3</v>
      </c>
      <c r="H17" s="18">
        <f t="shared" si="2"/>
        <v>8788.2681599999996</v>
      </c>
      <c r="I17" s="18">
        <f t="shared" si="3"/>
        <v>301730.54015999998</v>
      </c>
    </row>
    <row r="18" spans="1:9" x14ac:dyDescent="0.25">
      <c r="A18" s="16">
        <v>11</v>
      </c>
      <c r="B18" s="1" t="s">
        <v>11</v>
      </c>
      <c r="C18" s="18">
        <f t="shared" ref="C18:C22" si="8">681.74*30.4</f>
        <v>20724.896000000001</v>
      </c>
      <c r="D18" s="18">
        <f t="shared" si="0"/>
        <v>248698.75200000001</v>
      </c>
      <c r="E18" s="18">
        <f t="shared" si="1"/>
        <v>11520</v>
      </c>
      <c r="F18" s="18">
        <f t="shared" ref="F18:F22" si="9">681.74*12*0.25</f>
        <v>2045.22</v>
      </c>
      <c r="G18" s="18">
        <f t="shared" ref="G18:G22" si="10">681.74*45</f>
        <v>30678.3</v>
      </c>
      <c r="H18" s="18">
        <f t="shared" si="2"/>
        <v>8788.2681599999996</v>
      </c>
      <c r="I18" s="18">
        <f t="shared" si="3"/>
        <v>301730.54015999998</v>
      </c>
    </row>
    <row r="19" spans="1:9" x14ac:dyDescent="0.25">
      <c r="A19" s="16">
        <v>12</v>
      </c>
      <c r="B19" s="1" t="s">
        <v>11</v>
      </c>
      <c r="C19" s="18">
        <f t="shared" si="8"/>
        <v>20724.896000000001</v>
      </c>
      <c r="D19" s="18">
        <f t="shared" si="0"/>
        <v>248698.75200000001</v>
      </c>
      <c r="E19" s="18">
        <f t="shared" si="1"/>
        <v>11520</v>
      </c>
      <c r="F19" s="18">
        <f t="shared" si="9"/>
        <v>2045.22</v>
      </c>
      <c r="G19" s="18">
        <f t="shared" si="10"/>
        <v>30678.3</v>
      </c>
      <c r="H19" s="18">
        <f t="shared" si="2"/>
        <v>8788.2681599999996</v>
      </c>
      <c r="I19" s="18">
        <f t="shared" si="3"/>
        <v>301730.54015999998</v>
      </c>
    </row>
    <row r="20" spans="1:9" x14ac:dyDescent="0.25">
      <c r="A20" s="16">
        <v>13</v>
      </c>
      <c r="B20" s="1" t="s">
        <v>11</v>
      </c>
      <c r="C20" s="18">
        <f t="shared" si="8"/>
        <v>20724.896000000001</v>
      </c>
      <c r="D20" s="18">
        <f t="shared" si="0"/>
        <v>248698.75200000001</v>
      </c>
      <c r="E20" s="18">
        <f t="shared" si="1"/>
        <v>11520</v>
      </c>
      <c r="F20" s="18">
        <f t="shared" si="9"/>
        <v>2045.22</v>
      </c>
      <c r="G20" s="18">
        <f t="shared" si="10"/>
        <v>30678.3</v>
      </c>
      <c r="H20" s="18">
        <f t="shared" si="2"/>
        <v>8788.2681599999996</v>
      </c>
      <c r="I20" s="18">
        <f t="shared" si="3"/>
        <v>301730.54015999998</v>
      </c>
    </row>
    <row r="21" spans="1:9" x14ac:dyDescent="0.25">
      <c r="A21" s="16">
        <v>14</v>
      </c>
      <c r="B21" s="1" t="s">
        <v>11</v>
      </c>
      <c r="C21" s="18">
        <f t="shared" si="8"/>
        <v>20724.896000000001</v>
      </c>
      <c r="D21" s="18">
        <f t="shared" si="0"/>
        <v>248698.75200000001</v>
      </c>
      <c r="E21" s="18">
        <f t="shared" si="1"/>
        <v>11520</v>
      </c>
      <c r="F21" s="18">
        <f t="shared" si="9"/>
        <v>2045.22</v>
      </c>
      <c r="G21" s="18">
        <f t="shared" si="10"/>
        <v>30678.3</v>
      </c>
      <c r="H21" s="18">
        <f t="shared" si="2"/>
        <v>8788.2681599999996</v>
      </c>
      <c r="I21" s="18">
        <f t="shared" si="3"/>
        <v>301730.54015999998</v>
      </c>
    </row>
    <row r="22" spans="1:9" x14ac:dyDescent="0.25">
      <c r="A22" s="16">
        <v>15</v>
      </c>
      <c r="B22" s="1" t="s">
        <v>11</v>
      </c>
      <c r="C22" s="18">
        <f t="shared" si="8"/>
        <v>20724.896000000001</v>
      </c>
      <c r="D22" s="18">
        <f t="shared" si="0"/>
        <v>248698.75200000001</v>
      </c>
      <c r="E22" s="18">
        <f t="shared" si="1"/>
        <v>11520</v>
      </c>
      <c r="F22" s="18">
        <f t="shared" si="9"/>
        <v>2045.22</v>
      </c>
      <c r="G22" s="18">
        <f t="shared" si="10"/>
        <v>30678.3</v>
      </c>
      <c r="H22" s="18">
        <f t="shared" si="2"/>
        <v>8788.2681599999996</v>
      </c>
      <c r="I22" s="18">
        <f t="shared" si="3"/>
        <v>301730.54015999998</v>
      </c>
    </row>
    <row r="23" spans="1:9" x14ac:dyDescent="0.25">
      <c r="A23" s="16">
        <v>16</v>
      </c>
      <c r="B23" s="1" t="s">
        <v>12</v>
      </c>
      <c r="C23" s="18">
        <f>631.58*30.4</f>
        <v>19200.031999999999</v>
      </c>
      <c r="D23" s="18">
        <f t="shared" si="0"/>
        <v>230400.38399999999</v>
      </c>
      <c r="E23" s="18">
        <f t="shared" si="1"/>
        <v>11520</v>
      </c>
      <c r="F23" s="18">
        <f>631.58*12*0.25</f>
        <v>1894.7400000000002</v>
      </c>
      <c r="G23" s="18">
        <f>631.58*45</f>
        <v>28421.100000000002</v>
      </c>
      <c r="H23" s="18">
        <f t="shared" si="2"/>
        <v>8167.0867199999993</v>
      </c>
      <c r="I23" s="18">
        <f t="shared" si="3"/>
        <v>280403.31072000001</v>
      </c>
    </row>
    <row r="24" spans="1:9" x14ac:dyDescent="0.25">
      <c r="A24" s="16">
        <v>17</v>
      </c>
      <c r="B24" s="1" t="s">
        <v>12</v>
      </c>
      <c r="C24" s="18">
        <f t="shared" ref="C24:C28" si="11">631.58*30.4</f>
        <v>19200.031999999999</v>
      </c>
      <c r="D24" s="18">
        <f t="shared" si="0"/>
        <v>230400.38399999999</v>
      </c>
      <c r="E24" s="18">
        <f t="shared" si="1"/>
        <v>11520</v>
      </c>
      <c r="F24" s="18">
        <f t="shared" ref="F24:F28" si="12">631.58*12*0.25</f>
        <v>1894.7400000000002</v>
      </c>
      <c r="G24" s="18">
        <f t="shared" ref="G24:G28" si="13">631.58*45</f>
        <v>28421.100000000002</v>
      </c>
      <c r="H24" s="18">
        <f t="shared" si="2"/>
        <v>8167.0867199999993</v>
      </c>
      <c r="I24" s="18">
        <f t="shared" si="3"/>
        <v>280403.31072000001</v>
      </c>
    </row>
    <row r="25" spans="1:9" x14ac:dyDescent="0.25">
      <c r="A25" s="16">
        <v>18</v>
      </c>
      <c r="B25" s="1" t="s">
        <v>12</v>
      </c>
      <c r="C25" s="18">
        <f t="shared" si="11"/>
        <v>19200.031999999999</v>
      </c>
      <c r="D25" s="18">
        <f t="shared" si="0"/>
        <v>230400.38399999999</v>
      </c>
      <c r="E25" s="18">
        <f t="shared" si="1"/>
        <v>11520</v>
      </c>
      <c r="F25" s="18">
        <f t="shared" si="12"/>
        <v>1894.7400000000002</v>
      </c>
      <c r="G25" s="18">
        <f t="shared" si="13"/>
        <v>28421.100000000002</v>
      </c>
      <c r="H25" s="18">
        <f t="shared" si="2"/>
        <v>8167.0867199999993</v>
      </c>
      <c r="I25" s="18">
        <f t="shared" si="3"/>
        <v>280403.31072000001</v>
      </c>
    </row>
    <row r="26" spans="1:9" x14ac:dyDescent="0.25">
      <c r="A26" s="16">
        <v>19</v>
      </c>
      <c r="B26" s="1" t="s">
        <v>12</v>
      </c>
      <c r="C26" s="18">
        <f t="shared" si="11"/>
        <v>19200.031999999999</v>
      </c>
      <c r="D26" s="18">
        <f t="shared" si="0"/>
        <v>230400.38399999999</v>
      </c>
      <c r="E26" s="18">
        <f t="shared" si="1"/>
        <v>11520</v>
      </c>
      <c r="F26" s="18">
        <f t="shared" si="12"/>
        <v>1894.7400000000002</v>
      </c>
      <c r="G26" s="18">
        <f t="shared" si="13"/>
        <v>28421.100000000002</v>
      </c>
      <c r="H26" s="18">
        <f t="shared" si="2"/>
        <v>8167.0867199999993</v>
      </c>
      <c r="I26" s="18">
        <f t="shared" si="3"/>
        <v>280403.31072000001</v>
      </c>
    </row>
    <row r="27" spans="1:9" x14ac:dyDescent="0.25">
      <c r="A27" s="16">
        <v>20</v>
      </c>
      <c r="B27" s="1" t="s">
        <v>12</v>
      </c>
      <c r="C27" s="18">
        <f t="shared" si="11"/>
        <v>19200.031999999999</v>
      </c>
      <c r="D27" s="18">
        <f t="shared" si="0"/>
        <v>230400.38399999999</v>
      </c>
      <c r="E27" s="18">
        <f t="shared" si="1"/>
        <v>11520</v>
      </c>
      <c r="F27" s="18">
        <f t="shared" si="12"/>
        <v>1894.7400000000002</v>
      </c>
      <c r="G27" s="18">
        <f t="shared" si="13"/>
        <v>28421.100000000002</v>
      </c>
      <c r="H27" s="18">
        <f t="shared" si="2"/>
        <v>8167.0867199999993</v>
      </c>
      <c r="I27" s="18">
        <f t="shared" si="3"/>
        <v>280403.31072000001</v>
      </c>
    </row>
    <row r="28" spans="1:9" x14ac:dyDescent="0.25">
      <c r="A28" s="16">
        <v>21</v>
      </c>
      <c r="B28" s="1" t="s">
        <v>12</v>
      </c>
      <c r="C28" s="18">
        <f t="shared" si="11"/>
        <v>19200.031999999999</v>
      </c>
      <c r="D28" s="18">
        <f t="shared" si="0"/>
        <v>230400.38399999999</v>
      </c>
      <c r="E28" s="18">
        <f t="shared" si="1"/>
        <v>11520</v>
      </c>
      <c r="F28" s="18">
        <f t="shared" si="12"/>
        <v>1894.7400000000002</v>
      </c>
      <c r="G28" s="18">
        <f t="shared" si="13"/>
        <v>28421.100000000002</v>
      </c>
      <c r="H28" s="18">
        <f t="shared" si="2"/>
        <v>8167.0867199999993</v>
      </c>
      <c r="I28" s="18">
        <f t="shared" si="3"/>
        <v>280403.31072000001</v>
      </c>
    </row>
    <row r="29" spans="1:9" x14ac:dyDescent="0.25">
      <c r="A29" s="16">
        <v>22</v>
      </c>
      <c r="B29" s="1" t="s">
        <v>13</v>
      </c>
      <c r="C29" s="18">
        <f>480.26*30.4</f>
        <v>14599.903999999999</v>
      </c>
      <c r="D29" s="18">
        <f t="shared" si="0"/>
        <v>175198.848</v>
      </c>
      <c r="E29" s="18">
        <f t="shared" si="1"/>
        <v>11520</v>
      </c>
      <c r="F29" s="18">
        <f>480.26*12*0.25</f>
        <v>1440.78</v>
      </c>
      <c r="G29" s="18">
        <f>480.26*45</f>
        <v>21611.7</v>
      </c>
      <c r="H29" s="18">
        <f t="shared" si="2"/>
        <v>6293.1398399999998</v>
      </c>
      <c r="I29" s="18">
        <f t="shared" si="3"/>
        <v>216064.46784</v>
      </c>
    </row>
    <row r="30" spans="1:9" x14ac:dyDescent="0.25">
      <c r="A30" s="16">
        <v>23</v>
      </c>
      <c r="B30" s="1" t="s">
        <v>13</v>
      </c>
      <c r="C30" s="18">
        <f t="shared" ref="C30:C32" si="14">480.26*30.4</f>
        <v>14599.903999999999</v>
      </c>
      <c r="D30" s="18">
        <f t="shared" si="0"/>
        <v>175198.848</v>
      </c>
      <c r="E30" s="18">
        <f t="shared" si="1"/>
        <v>11520</v>
      </c>
      <c r="F30" s="18">
        <f>480.26*12*0.25</f>
        <v>1440.78</v>
      </c>
      <c r="G30" s="18">
        <f t="shared" ref="G30:G32" si="15">480.26*45</f>
        <v>21611.7</v>
      </c>
      <c r="H30" s="18">
        <f t="shared" si="2"/>
        <v>6293.1398399999998</v>
      </c>
      <c r="I30" s="18">
        <f t="shared" si="3"/>
        <v>216064.46784</v>
      </c>
    </row>
    <row r="31" spans="1:9" x14ac:dyDescent="0.25">
      <c r="A31" s="16">
        <v>24</v>
      </c>
      <c r="B31" s="1" t="s">
        <v>13</v>
      </c>
      <c r="C31" s="18">
        <f t="shared" si="14"/>
        <v>14599.903999999999</v>
      </c>
      <c r="D31" s="18">
        <f t="shared" si="0"/>
        <v>175198.848</v>
      </c>
      <c r="E31" s="18">
        <f t="shared" si="1"/>
        <v>11520</v>
      </c>
      <c r="F31" s="18">
        <f t="shared" ref="F31:F32" si="16">480.26*12*0.25</f>
        <v>1440.78</v>
      </c>
      <c r="G31" s="18">
        <f t="shared" si="15"/>
        <v>21611.7</v>
      </c>
      <c r="H31" s="18">
        <f t="shared" si="2"/>
        <v>6293.1398399999998</v>
      </c>
      <c r="I31" s="18">
        <f t="shared" si="3"/>
        <v>216064.46784</v>
      </c>
    </row>
    <row r="32" spans="1:9" x14ac:dyDescent="0.25">
      <c r="A32" s="16">
        <v>25</v>
      </c>
      <c r="B32" s="1" t="s">
        <v>13</v>
      </c>
      <c r="C32" s="18">
        <f t="shared" si="14"/>
        <v>14599.903999999999</v>
      </c>
      <c r="D32" s="18">
        <f t="shared" si="0"/>
        <v>175198.848</v>
      </c>
      <c r="E32" s="18">
        <f t="shared" si="1"/>
        <v>11520</v>
      </c>
      <c r="F32" s="18">
        <f t="shared" si="16"/>
        <v>1440.78</v>
      </c>
      <c r="G32" s="18">
        <f t="shared" si="15"/>
        <v>21611.7</v>
      </c>
      <c r="H32" s="18">
        <f t="shared" si="2"/>
        <v>6293.1398399999998</v>
      </c>
      <c r="I32" s="18">
        <f t="shared" si="3"/>
        <v>216064.46784</v>
      </c>
    </row>
    <row r="33" spans="1:9" x14ac:dyDescent="0.25">
      <c r="A33" s="16">
        <v>26</v>
      </c>
      <c r="B33" s="1" t="s">
        <v>14</v>
      </c>
      <c r="C33" s="18">
        <f>375.23*30.4</f>
        <v>11406.992</v>
      </c>
      <c r="D33" s="18">
        <f t="shared" si="0"/>
        <v>136883.90400000001</v>
      </c>
      <c r="E33" s="18">
        <f t="shared" si="1"/>
        <v>11520</v>
      </c>
      <c r="F33" s="18">
        <f>375.23*12*0.25</f>
        <v>1125.69</v>
      </c>
      <c r="G33" s="18">
        <f>375.23*45</f>
        <v>16885.350000000002</v>
      </c>
      <c r="H33" s="18">
        <f t="shared" si="2"/>
        <v>4992.4483200000004</v>
      </c>
      <c r="I33" s="18">
        <f t="shared" si="3"/>
        <v>171407.39232000001</v>
      </c>
    </row>
    <row r="34" spans="1:9" x14ac:dyDescent="0.25">
      <c r="A34" s="16">
        <v>27</v>
      </c>
      <c r="B34" s="1" t="s">
        <v>33</v>
      </c>
      <c r="C34" s="18">
        <f>495.6*30.4</f>
        <v>15066.24</v>
      </c>
      <c r="D34" s="18">
        <f t="shared" si="0"/>
        <v>180794.88</v>
      </c>
      <c r="E34" s="18">
        <f t="shared" si="1"/>
        <v>11520</v>
      </c>
      <c r="F34" s="18">
        <f>495.6*12*0.25</f>
        <v>1486.8000000000002</v>
      </c>
      <c r="G34" s="18">
        <f>495.6*45</f>
        <v>22302</v>
      </c>
      <c r="H34" s="18">
        <f t="shared" si="2"/>
        <v>6483.1103999999996</v>
      </c>
      <c r="I34" s="18">
        <f t="shared" si="3"/>
        <v>222586.7904</v>
      </c>
    </row>
    <row r="35" spans="1:9" x14ac:dyDescent="0.25">
      <c r="A35" s="16">
        <v>28</v>
      </c>
      <c r="B35" s="1" t="s">
        <v>33</v>
      </c>
      <c r="C35" s="18">
        <f t="shared" ref="C35:C36" si="17">495.6*30.4</f>
        <v>15066.24</v>
      </c>
      <c r="D35" s="18">
        <f t="shared" si="0"/>
        <v>180794.88</v>
      </c>
      <c r="E35" s="18">
        <f t="shared" si="1"/>
        <v>11520</v>
      </c>
      <c r="F35" s="18">
        <f t="shared" ref="F35:F36" si="18">495.6*12*0.25</f>
        <v>1486.8000000000002</v>
      </c>
      <c r="G35" s="18">
        <f t="shared" ref="G35:G36" si="19">495.6*45</f>
        <v>22302</v>
      </c>
      <c r="H35" s="18">
        <f t="shared" si="2"/>
        <v>6483.1103999999996</v>
      </c>
      <c r="I35" s="18">
        <f t="shared" si="3"/>
        <v>222586.7904</v>
      </c>
    </row>
    <row r="36" spans="1:9" x14ac:dyDescent="0.25">
      <c r="A36" s="16">
        <v>29</v>
      </c>
      <c r="B36" s="1" t="s">
        <v>33</v>
      </c>
      <c r="C36" s="18">
        <f t="shared" si="17"/>
        <v>15066.24</v>
      </c>
      <c r="D36" s="18">
        <f t="shared" si="0"/>
        <v>180794.88</v>
      </c>
      <c r="E36" s="18">
        <f t="shared" si="1"/>
        <v>11520</v>
      </c>
      <c r="F36" s="18">
        <f t="shared" si="18"/>
        <v>1486.8000000000002</v>
      </c>
      <c r="G36" s="18">
        <f t="shared" si="19"/>
        <v>22302</v>
      </c>
      <c r="H36" s="18">
        <f t="shared" si="2"/>
        <v>6483.1103999999996</v>
      </c>
      <c r="I36" s="18">
        <f t="shared" si="3"/>
        <v>222586.7904</v>
      </c>
    </row>
    <row r="37" spans="1:9" x14ac:dyDescent="0.25">
      <c r="A37" s="16">
        <v>30</v>
      </c>
      <c r="B37" s="1" t="s">
        <v>16</v>
      </c>
      <c r="C37" s="18">
        <f>371.71*30.4</f>
        <v>11299.983999999999</v>
      </c>
      <c r="D37" s="18">
        <f>+C37*12</f>
        <v>135599.80799999999</v>
      </c>
      <c r="E37" s="18">
        <f>700*12</f>
        <v>8400</v>
      </c>
      <c r="F37" s="18">
        <f>371.71*12*0.25</f>
        <v>1115.1299999999999</v>
      </c>
      <c r="G37" s="18">
        <f>371.71*45</f>
        <v>16726.95</v>
      </c>
      <c r="H37" s="18">
        <f t="shared" si="2"/>
        <v>4855.2566399999996</v>
      </c>
      <c r="I37" s="18">
        <f t="shared" si="3"/>
        <v>166697.14464000001</v>
      </c>
    </row>
    <row r="38" spans="1:9" x14ac:dyDescent="0.25">
      <c r="A38" s="16">
        <v>31</v>
      </c>
      <c r="B38" s="1" t="s">
        <v>16</v>
      </c>
      <c r="C38" s="18">
        <f t="shared" ref="C38:C53" si="20">371.71*30.4</f>
        <v>11299.983999999999</v>
      </c>
      <c r="D38" s="18">
        <f t="shared" ref="D38:D101" si="21">+C38*12</f>
        <v>135599.80799999999</v>
      </c>
      <c r="E38" s="18">
        <f t="shared" ref="E38:E53" si="22">700*12</f>
        <v>8400</v>
      </c>
      <c r="F38" s="18">
        <f t="shared" ref="F38:F53" si="23">371.71*12*0.25</f>
        <v>1115.1299999999999</v>
      </c>
      <c r="G38" s="18">
        <f t="shared" ref="G38:G53" si="24">371.71*45</f>
        <v>16726.95</v>
      </c>
      <c r="H38" s="18">
        <f t="shared" si="2"/>
        <v>4855.2566399999996</v>
      </c>
      <c r="I38" s="18">
        <f t="shared" si="3"/>
        <v>166697.14464000001</v>
      </c>
    </row>
    <row r="39" spans="1:9" x14ac:dyDescent="0.25">
      <c r="A39" s="16">
        <v>32</v>
      </c>
      <c r="B39" s="1" t="s">
        <v>16</v>
      </c>
      <c r="C39" s="18">
        <f t="shared" si="20"/>
        <v>11299.983999999999</v>
      </c>
      <c r="D39" s="18">
        <f t="shared" si="21"/>
        <v>135599.80799999999</v>
      </c>
      <c r="E39" s="18">
        <f t="shared" si="22"/>
        <v>8400</v>
      </c>
      <c r="F39" s="18">
        <f t="shared" si="23"/>
        <v>1115.1299999999999</v>
      </c>
      <c r="G39" s="18">
        <f t="shared" si="24"/>
        <v>16726.95</v>
      </c>
      <c r="H39" s="18">
        <f t="shared" si="2"/>
        <v>4855.2566399999996</v>
      </c>
      <c r="I39" s="18">
        <f t="shared" si="3"/>
        <v>166697.14464000001</v>
      </c>
    </row>
    <row r="40" spans="1:9" x14ac:dyDescent="0.25">
      <c r="A40" s="16">
        <v>33</v>
      </c>
      <c r="B40" s="1" t="s">
        <v>16</v>
      </c>
      <c r="C40" s="18">
        <f t="shared" si="20"/>
        <v>11299.983999999999</v>
      </c>
      <c r="D40" s="18">
        <f t="shared" si="21"/>
        <v>135599.80799999999</v>
      </c>
      <c r="E40" s="18">
        <f t="shared" si="22"/>
        <v>8400</v>
      </c>
      <c r="F40" s="18">
        <f t="shared" si="23"/>
        <v>1115.1299999999999</v>
      </c>
      <c r="G40" s="18">
        <f t="shared" si="24"/>
        <v>16726.95</v>
      </c>
      <c r="H40" s="18">
        <f t="shared" si="2"/>
        <v>4855.2566399999996</v>
      </c>
      <c r="I40" s="18">
        <f t="shared" si="3"/>
        <v>166697.14464000001</v>
      </c>
    </row>
    <row r="41" spans="1:9" x14ac:dyDescent="0.25">
      <c r="A41" s="16">
        <v>34</v>
      </c>
      <c r="B41" s="1" t="s">
        <v>16</v>
      </c>
      <c r="C41" s="18">
        <f t="shared" si="20"/>
        <v>11299.983999999999</v>
      </c>
      <c r="D41" s="18">
        <f t="shared" si="21"/>
        <v>135599.80799999999</v>
      </c>
      <c r="E41" s="18">
        <f t="shared" si="22"/>
        <v>8400</v>
      </c>
      <c r="F41" s="18">
        <f t="shared" si="23"/>
        <v>1115.1299999999999</v>
      </c>
      <c r="G41" s="18">
        <f t="shared" si="24"/>
        <v>16726.95</v>
      </c>
      <c r="H41" s="18">
        <f t="shared" si="2"/>
        <v>4855.2566399999996</v>
      </c>
      <c r="I41" s="18">
        <f t="shared" si="3"/>
        <v>166697.14464000001</v>
      </c>
    </row>
    <row r="42" spans="1:9" x14ac:dyDescent="0.25">
      <c r="A42" s="16">
        <v>35</v>
      </c>
      <c r="B42" s="1" t="s">
        <v>16</v>
      </c>
      <c r="C42" s="18">
        <f t="shared" si="20"/>
        <v>11299.983999999999</v>
      </c>
      <c r="D42" s="18">
        <f t="shared" si="21"/>
        <v>135599.80799999999</v>
      </c>
      <c r="E42" s="18">
        <f t="shared" si="22"/>
        <v>8400</v>
      </c>
      <c r="F42" s="18">
        <f t="shared" si="23"/>
        <v>1115.1299999999999</v>
      </c>
      <c r="G42" s="18">
        <f t="shared" si="24"/>
        <v>16726.95</v>
      </c>
      <c r="H42" s="18">
        <f t="shared" si="2"/>
        <v>4855.2566399999996</v>
      </c>
      <c r="I42" s="18">
        <f t="shared" si="3"/>
        <v>166697.14464000001</v>
      </c>
    </row>
    <row r="43" spans="1:9" x14ac:dyDescent="0.25">
      <c r="A43" s="16">
        <v>36</v>
      </c>
      <c r="B43" s="1" t="s">
        <v>16</v>
      </c>
      <c r="C43" s="18">
        <f t="shared" si="20"/>
        <v>11299.983999999999</v>
      </c>
      <c r="D43" s="18">
        <f t="shared" si="21"/>
        <v>135599.80799999999</v>
      </c>
      <c r="E43" s="18">
        <f t="shared" si="22"/>
        <v>8400</v>
      </c>
      <c r="F43" s="18">
        <f t="shared" si="23"/>
        <v>1115.1299999999999</v>
      </c>
      <c r="G43" s="18">
        <f t="shared" si="24"/>
        <v>16726.95</v>
      </c>
      <c r="H43" s="18">
        <f t="shared" si="2"/>
        <v>4855.2566399999996</v>
      </c>
      <c r="I43" s="18">
        <f t="shared" si="3"/>
        <v>166697.14464000001</v>
      </c>
    </row>
    <row r="44" spans="1:9" x14ac:dyDescent="0.25">
      <c r="A44" s="16">
        <v>37</v>
      </c>
      <c r="B44" s="1" t="s">
        <v>16</v>
      </c>
      <c r="C44" s="18">
        <f t="shared" si="20"/>
        <v>11299.983999999999</v>
      </c>
      <c r="D44" s="18">
        <f t="shared" si="21"/>
        <v>135599.80799999999</v>
      </c>
      <c r="E44" s="18">
        <f t="shared" si="22"/>
        <v>8400</v>
      </c>
      <c r="F44" s="18">
        <f t="shared" si="23"/>
        <v>1115.1299999999999</v>
      </c>
      <c r="G44" s="18">
        <f t="shared" si="24"/>
        <v>16726.95</v>
      </c>
      <c r="H44" s="18">
        <f t="shared" si="2"/>
        <v>4855.2566399999996</v>
      </c>
      <c r="I44" s="18">
        <f t="shared" si="3"/>
        <v>166697.14464000001</v>
      </c>
    </row>
    <row r="45" spans="1:9" x14ac:dyDescent="0.25">
      <c r="A45" s="16">
        <v>38</v>
      </c>
      <c r="B45" s="1" t="s">
        <v>16</v>
      </c>
      <c r="C45" s="18">
        <f t="shared" si="20"/>
        <v>11299.983999999999</v>
      </c>
      <c r="D45" s="18">
        <f t="shared" si="21"/>
        <v>135599.80799999999</v>
      </c>
      <c r="E45" s="18">
        <f t="shared" si="22"/>
        <v>8400</v>
      </c>
      <c r="F45" s="18">
        <f t="shared" si="23"/>
        <v>1115.1299999999999</v>
      </c>
      <c r="G45" s="18">
        <f t="shared" si="24"/>
        <v>16726.95</v>
      </c>
      <c r="H45" s="18">
        <f t="shared" si="2"/>
        <v>4855.2566399999996</v>
      </c>
      <c r="I45" s="18">
        <f t="shared" si="3"/>
        <v>166697.14464000001</v>
      </c>
    </row>
    <row r="46" spans="1:9" x14ac:dyDescent="0.25">
      <c r="A46" s="16">
        <v>39</v>
      </c>
      <c r="B46" s="1" t="s">
        <v>16</v>
      </c>
      <c r="C46" s="18">
        <f t="shared" si="20"/>
        <v>11299.983999999999</v>
      </c>
      <c r="D46" s="18">
        <f t="shared" si="21"/>
        <v>135599.80799999999</v>
      </c>
      <c r="E46" s="18">
        <f t="shared" si="22"/>
        <v>8400</v>
      </c>
      <c r="F46" s="18">
        <f t="shared" si="23"/>
        <v>1115.1299999999999</v>
      </c>
      <c r="G46" s="18">
        <f t="shared" si="24"/>
        <v>16726.95</v>
      </c>
      <c r="H46" s="18">
        <f t="shared" si="2"/>
        <v>4855.2566399999996</v>
      </c>
      <c r="I46" s="18">
        <f t="shared" si="3"/>
        <v>166697.14464000001</v>
      </c>
    </row>
    <row r="47" spans="1:9" x14ac:dyDescent="0.25">
      <c r="A47" s="16">
        <v>40</v>
      </c>
      <c r="B47" s="1" t="s">
        <v>16</v>
      </c>
      <c r="C47" s="18">
        <f t="shared" si="20"/>
        <v>11299.983999999999</v>
      </c>
      <c r="D47" s="18">
        <f t="shared" si="21"/>
        <v>135599.80799999999</v>
      </c>
      <c r="E47" s="18">
        <f t="shared" si="22"/>
        <v>8400</v>
      </c>
      <c r="F47" s="18">
        <f t="shared" si="23"/>
        <v>1115.1299999999999</v>
      </c>
      <c r="G47" s="18">
        <f t="shared" si="24"/>
        <v>16726.95</v>
      </c>
      <c r="H47" s="18">
        <f t="shared" si="2"/>
        <v>4855.2566399999996</v>
      </c>
      <c r="I47" s="18">
        <f t="shared" si="3"/>
        <v>166697.14464000001</v>
      </c>
    </row>
    <row r="48" spans="1:9" x14ac:dyDescent="0.25">
      <c r="A48" s="16">
        <v>41</v>
      </c>
      <c r="B48" s="1" t="s">
        <v>16</v>
      </c>
      <c r="C48" s="18">
        <f t="shared" si="20"/>
        <v>11299.983999999999</v>
      </c>
      <c r="D48" s="18">
        <f t="shared" si="21"/>
        <v>135599.80799999999</v>
      </c>
      <c r="E48" s="18">
        <f t="shared" si="22"/>
        <v>8400</v>
      </c>
      <c r="F48" s="18">
        <f t="shared" si="23"/>
        <v>1115.1299999999999</v>
      </c>
      <c r="G48" s="18">
        <f t="shared" si="24"/>
        <v>16726.95</v>
      </c>
      <c r="H48" s="18">
        <f t="shared" si="2"/>
        <v>4855.2566399999996</v>
      </c>
      <c r="I48" s="18">
        <f t="shared" si="3"/>
        <v>166697.14464000001</v>
      </c>
    </row>
    <row r="49" spans="1:9" x14ac:dyDescent="0.25">
      <c r="A49" s="16">
        <v>42</v>
      </c>
      <c r="B49" s="1" t="s">
        <v>16</v>
      </c>
      <c r="C49" s="18">
        <f t="shared" si="20"/>
        <v>11299.983999999999</v>
      </c>
      <c r="D49" s="18">
        <f t="shared" si="21"/>
        <v>135599.80799999999</v>
      </c>
      <c r="E49" s="18">
        <f t="shared" si="22"/>
        <v>8400</v>
      </c>
      <c r="F49" s="18">
        <f t="shared" si="23"/>
        <v>1115.1299999999999</v>
      </c>
      <c r="G49" s="18">
        <f t="shared" si="24"/>
        <v>16726.95</v>
      </c>
      <c r="H49" s="18">
        <f t="shared" si="2"/>
        <v>4855.2566399999996</v>
      </c>
      <c r="I49" s="18">
        <f t="shared" si="3"/>
        <v>166697.14464000001</v>
      </c>
    </row>
    <row r="50" spans="1:9" x14ac:dyDescent="0.25">
      <c r="A50" s="16">
        <v>43</v>
      </c>
      <c r="B50" s="1" t="s">
        <v>16</v>
      </c>
      <c r="C50" s="18">
        <f t="shared" si="20"/>
        <v>11299.983999999999</v>
      </c>
      <c r="D50" s="18">
        <f t="shared" si="21"/>
        <v>135599.80799999999</v>
      </c>
      <c r="E50" s="18">
        <f t="shared" si="22"/>
        <v>8400</v>
      </c>
      <c r="F50" s="18">
        <f t="shared" si="23"/>
        <v>1115.1299999999999</v>
      </c>
      <c r="G50" s="18">
        <f t="shared" si="24"/>
        <v>16726.95</v>
      </c>
      <c r="H50" s="18">
        <f t="shared" si="2"/>
        <v>4855.2566399999996</v>
      </c>
      <c r="I50" s="18">
        <f t="shared" si="3"/>
        <v>166697.14464000001</v>
      </c>
    </row>
    <row r="51" spans="1:9" x14ac:dyDescent="0.25">
      <c r="A51" s="16">
        <v>44</v>
      </c>
      <c r="B51" s="1" t="s">
        <v>16</v>
      </c>
      <c r="C51" s="18">
        <f t="shared" si="20"/>
        <v>11299.983999999999</v>
      </c>
      <c r="D51" s="18">
        <f t="shared" si="21"/>
        <v>135599.80799999999</v>
      </c>
      <c r="E51" s="18">
        <f t="shared" si="22"/>
        <v>8400</v>
      </c>
      <c r="F51" s="18">
        <f t="shared" si="23"/>
        <v>1115.1299999999999</v>
      </c>
      <c r="G51" s="18">
        <f t="shared" si="24"/>
        <v>16726.95</v>
      </c>
      <c r="H51" s="18">
        <f t="shared" si="2"/>
        <v>4855.2566399999996</v>
      </c>
      <c r="I51" s="18">
        <f t="shared" si="3"/>
        <v>166697.14464000001</v>
      </c>
    </row>
    <row r="52" spans="1:9" x14ac:dyDescent="0.25">
      <c r="A52" s="16">
        <v>45</v>
      </c>
      <c r="B52" s="1" t="s">
        <v>16</v>
      </c>
      <c r="C52" s="18">
        <f t="shared" si="20"/>
        <v>11299.983999999999</v>
      </c>
      <c r="D52" s="18">
        <f t="shared" si="21"/>
        <v>135599.80799999999</v>
      </c>
      <c r="E52" s="18">
        <f t="shared" si="22"/>
        <v>8400</v>
      </c>
      <c r="F52" s="18">
        <f t="shared" si="23"/>
        <v>1115.1299999999999</v>
      </c>
      <c r="G52" s="18">
        <f t="shared" si="24"/>
        <v>16726.95</v>
      </c>
      <c r="H52" s="18">
        <f t="shared" si="2"/>
        <v>4855.2566399999996</v>
      </c>
      <c r="I52" s="18">
        <f t="shared" si="3"/>
        <v>166697.14464000001</v>
      </c>
    </row>
    <row r="53" spans="1:9" x14ac:dyDescent="0.25">
      <c r="A53" s="16">
        <v>46</v>
      </c>
      <c r="B53" s="1" t="s">
        <v>16</v>
      </c>
      <c r="C53" s="18">
        <f t="shared" si="20"/>
        <v>11299.983999999999</v>
      </c>
      <c r="D53" s="18">
        <f t="shared" si="21"/>
        <v>135599.80799999999</v>
      </c>
      <c r="E53" s="18">
        <f t="shared" si="22"/>
        <v>8400</v>
      </c>
      <c r="F53" s="18">
        <f t="shared" si="23"/>
        <v>1115.1299999999999</v>
      </c>
      <c r="G53" s="18">
        <f t="shared" si="24"/>
        <v>16726.95</v>
      </c>
      <c r="H53" s="18">
        <f t="shared" si="2"/>
        <v>4855.2566399999996</v>
      </c>
      <c r="I53" s="18">
        <f t="shared" si="3"/>
        <v>166697.14464000001</v>
      </c>
    </row>
    <row r="54" spans="1:9" x14ac:dyDescent="0.25">
      <c r="A54" s="16">
        <v>47</v>
      </c>
      <c r="B54" s="1" t="s">
        <v>17</v>
      </c>
      <c r="C54" s="18">
        <f>278.8*30.4</f>
        <v>8475.52</v>
      </c>
      <c r="D54" s="18">
        <f t="shared" si="21"/>
        <v>101706.24000000001</v>
      </c>
      <c r="E54" s="18">
        <f>500*12</f>
        <v>6000</v>
      </c>
      <c r="F54" s="18">
        <f>278.8*12*0.25</f>
        <v>836.40000000000009</v>
      </c>
      <c r="G54" s="18">
        <f>278.8*45</f>
        <v>12546</v>
      </c>
      <c r="H54" s="18">
        <f t="shared" si="2"/>
        <v>3632.6592000000001</v>
      </c>
      <c r="I54" s="18">
        <f t="shared" si="3"/>
        <v>124721.29919999999</v>
      </c>
    </row>
    <row r="55" spans="1:9" x14ac:dyDescent="0.25">
      <c r="A55" s="16">
        <v>48</v>
      </c>
      <c r="B55" s="1" t="s">
        <v>17</v>
      </c>
      <c r="C55" s="18">
        <f t="shared" ref="C55:C118" si="25">278.8*30.4</f>
        <v>8475.52</v>
      </c>
      <c r="D55" s="18">
        <f t="shared" si="21"/>
        <v>101706.24000000001</v>
      </c>
      <c r="E55" s="18">
        <f t="shared" ref="E55:E118" si="26">500*12</f>
        <v>6000</v>
      </c>
      <c r="F55" s="18">
        <f t="shared" ref="F55:F118" si="27">278.8*12*0.25</f>
        <v>836.40000000000009</v>
      </c>
      <c r="G55" s="18">
        <f t="shared" ref="G55:G118" si="28">278.8*45</f>
        <v>12546</v>
      </c>
      <c r="H55" s="18">
        <f t="shared" si="2"/>
        <v>3632.6592000000001</v>
      </c>
      <c r="I55" s="18">
        <f t="shared" si="3"/>
        <v>124721.29919999999</v>
      </c>
    </row>
    <row r="56" spans="1:9" x14ac:dyDescent="0.25">
      <c r="A56" s="16">
        <v>49</v>
      </c>
      <c r="B56" s="1" t="s">
        <v>17</v>
      </c>
      <c r="C56" s="18">
        <f t="shared" si="25"/>
        <v>8475.52</v>
      </c>
      <c r="D56" s="18">
        <f t="shared" si="21"/>
        <v>101706.24000000001</v>
      </c>
      <c r="E56" s="18">
        <f t="shared" si="26"/>
        <v>6000</v>
      </c>
      <c r="F56" s="18">
        <f t="shared" si="27"/>
        <v>836.40000000000009</v>
      </c>
      <c r="G56" s="18">
        <f t="shared" si="28"/>
        <v>12546</v>
      </c>
      <c r="H56" s="18">
        <f t="shared" si="2"/>
        <v>3632.6592000000001</v>
      </c>
      <c r="I56" s="18">
        <f t="shared" si="3"/>
        <v>124721.29919999999</v>
      </c>
    </row>
    <row r="57" spans="1:9" x14ac:dyDescent="0.25">
      <c r="A57" s="16">
        <v>50</v>
      </c>
      <c r="B57" s="1" t="s">
        <v>17</v>
      </c>
      <c r="C57" s="18">
        <f t="shared" si="25"/>
        <v>8475.52</v>
      </c>
      <c r="D57" s="18">
        <f t="shared" si="21"/>
        <v>101706.24000000001</v>
      </c>
      <c r="E57" s="18">
        <f t="shared" si="26"/>
        <v>6000</v>
      </c>
      <c r="F57" s="18">
        <f t="shared" si="27"/>
        <v>836.40000000000009</v>
      </c>
      <c r="G57" s="18">
        <f t="shared" si="28"/>
        <v>12546</v>
      </c>
      <c r="H57" s="18">
        <f t="shared" si="2"/>
        <v>3632.6592000000001</v>
      </c>
      <c r="I57" s="18">
        <f t="shared" si="3"/>
        <v>124721.29919999999</v>
      </c>
    </row>
    <row r="58" spans="1:9" x14ac:dyDescent="0.25">
      <c r="A58" s="16">
        <v>51</v>
      </c>
      <c r="B58" s="1" t="s">
        <v>17</v>
      </c>
      <c r="C58" s="18">
        <f t="shared" si="25"/>
        <v>8475.52</v>
      </c>
      <c r="D58" s="18">
        <f t="shared" si="21"/>
        <v>101706.24000000001</v>
      </c>
      <c r="E58" s="18">
        <f t="shared" si="26"/>
        <v>6000</v>
      </c>
      <c r="F58" s="18">
        <f t="shared" si="27"/>
        <v>836.40000000000009</v>
      </c>
      <c r="G58" s="18">
        <f t="shared" si="28"/>
        <v>12546</v>
      </c>
      <c r="H58" s="18">
        <f t="shared" si="2"/>
        <v>3632.6592000000001</v>
      </c>
      <c r="I58" s="18">
        <f t="shared" si="3"/>
        <v>124721.29919999999</v>
      </c>
    </row>
    <row r="59" spans="1:9" x14ac:dyDescent="0.25">
      <c r="A59" s="16">
        <v>52</v>
      </c>
      <c r="B59" s="1" t="s">
        <v>17</v>
      </c>
      <c r="C59" s="18">
        <f t="shared" si="25"/>
        <v>8475.52</v>
      </c>
      <c r="D59" s="18">
        <f t="shared" si="21"/>
        <v>101706.24000000001</v>
      </c>
      <c r="E59" s="18">
        <f t="shared" si="26"/>
        <v>6000</v>
      </c>
      <c r="F59" s="18">
        <f t="shared" si="27"/>
        <v>836.40000000000009</v>
      </c>
      <c r="G59" s="18">
        <f t="shared" si="28"/>
        <v>12546</v>
      </c>
      <c r="H59" s="18">
        <f t="shared" si="2"/>
        <v>3632.6592000000001</v>
      </c>
      <c r="I59" s="18">
        <f t="shared" si="3"/>
        <v>124721.29919999999</v>
      </c>
    </row>
    <row r="60" spans="1:9" x14ac:dyDescent="0.25">
      <c r="A60" s="16">
        <v>53</v>
      </c>
      <c r="B60" s="1" t="s">
        <v>17</v>
      </c>
      <c r="C60" s="18">
        <f t="shared" si="25"/>
        <v>8475.52</v>
      </c>
      <c r="D60" s="18">
        <f t="shared" si="21"/>
        <v>101706.24000000001</v>
      </c>
      <c r="E60" s="18">
        <f t="shared" si="26"/>
        <v>6000</v>
      </c>
      <c r="F60" s="18">
        <f t="shared" si="27"/>
        <v>836.40000000000009</v>
      </c>
      <c r="G60" s="18">
        <f t="shared" si="28"/>
        <v>12546</v>
      </c>
      <c r="H60" s="18">
        <f t="shared" si="2"/>
        <v>3632.6592000000001</v>
      </c>
      <c r="I60" s="18">
        <f t="shared" si="3"/>
        <v>124721.29919999999</v>
      </c>
    </row>
    <row r="61" spans="1:9" x14ac:dyDescent="0.25">
      <c r="A61" s="16">
        <v>54</v>
      </c>
      <c r="B61" s="1" t="s">
        <v>17</v>
      </c>
      <c r="C61" s="18">
        <f t="shared" si="25"/>
        <v>8475.52</v>
      </c>
      <c r="D61" s="18">
        <f t="shared" si="21"/>
        <v>101706.24000000001</v>
      </c>
      <c r="E61" s="18">
        <f t="shared" si="26"/>
        <v>6000</v>
      </c>
      <c r="F61" s="18">
        <f t="shared" si="27"/>
        <v>836.40000000000009</v>
      </c>
      <c r="G61" s="18">
        <f t="shared" si="28"/>
        <v>12546</v>
      </c>
      <c r="H61" s="18">
        <f t="shared" si="2"/>
        <v>3632.6592000000001</v>
      </c>
      <c r="I61" s="18">
        <f t="shared" si="3"/>
        <v>124721.29919999999</v>
      </c>
    </row>
    <row r="62" spans="1:9" x14ac:dyDescent="0.25">
      <c r="A62" s="16">
        <v>55</v>
      </c>
      <c r="B62" s="1" t="s">
        <v>17</v>
      </c>
      <c r="C62" s="18">
        <f t="shared" si="25"/>
        <v>8475.52</v>
      </c>
      <c r="D62" s="18">
        <f t="shared" si="21"/>
        <v>101706.24000000001</v>
      </c>
      <c r="E62" s="18">
        <f t="shared" si="26"/>
        <v>6000</v>
      </c>
      <c r="F62" s="18">
        <f t="shared" si="27"/>
        <v>836.40000000000009</v>
      </c>
      <c r="G62" s="18">
        <f t="shared" si="28"/>
        <v>12546</v>
      </c>
      <c r="H62" s="18">
        <f t="shared" si="2"/>
        <v>3632.6592000000001</v>
      </c>
      <c r="I62" s="18">
        <f t="shared" si="3"/>
        <v>124721.29919999999</v>
      </c>
    </row>
    <row r="63" spans="1:9" x14ac:dyDescent="0.25">
      <c r="A63" s="16">
        <v>56</v>
      </c>
      <c r="B63" s="1" t="s">
        <v>17</v>
      </c>
      <c r="C63" s="18">
        <f t="shared" si="25"/>
        <v>8475.52</v>
      </c>
      <c r="D63" s="18">
        <f t="shared" si="21"/>
        <v>101706.24000000001</v>
      </c>
      <c r="E63" s="18">
        <f t="shared" si="26"/>
        <v>6000</v>
      </c>
      <c r="F63" s="18">
        <f t="shared" si="27"/>
        <v>836.40000000000009</v>
      </c>
      <c r="G63" s="18">
        <f t="shared" si="28"/>
        <v>12546</v>
      </c>
      <c r="H63" s="18">
        <f t="shared" si="2"/>
        <v>3632.6592000000001</v>
      </c>
      <c r="I63" s="18">
        <f t="shared" si="3"/>
        <v>124721.29919999999</v>
      </c>
    </row>
    <row r="64" spans="1:9" x14ac:dyDescent="0.25">
      <c r="A64" s="16">
        <v>57</v>
      </c>
      <c r="B64" s="1" t="s">
        <v>17</v>
      </c>
      <c r="C64" s="18">
        <f t="shared" si="25"/>
        <v>8475.52</v>
      </c>
      <c r="D64" s="18">
        <f t="shared" si="21"/>
        <v>101706.24000000001</v>
      </c>
      <c r="E64" s="18">
        <f t="shared" si="26"/>
        <v>6000</v>
      </c>
      <c r="F64" s="18">
        <f t="shared" si="27"/>
        <v>836.40000000000009</v>
      </c>
      <c r="G64" s="18">
        <f t="shared" si="28"/>
        <v>12546</v>
      </c>
      <c r="H64" s="18">
        <f t="shared" si="2"/>
        <v>3632.6592000000001</v>
      </c>
      <c r="I64" s="18">
        <f t="shared" si="3"/>
        <v>124721.29919999999</v>
      </c>
    </row>
    <row r="65" spans="1:9" x14ac:dyDescent="0.25">
      <c r="A65" s="16">
        <v>58</v>
      </c>
      <c r="B65" s="1" t="s">
        <v>17</v>
      </c>
      <c r="C65" s="18">
        <f t="shared" si="25"/>
        <v>8475.52</v>
      </c>
      <c r="D65" s="18">
        <f t="shared" si="21"/>
        <v>101706.24000000001</v>
      </c>
      <c r="E65" s="18">
        <f t="shared" si="26"/>
        <v>6000</v>
      </c>
      <c r="F65" s="18">
        <f t="shared" si="27"/>
        <v>836.40000000000009</v>
      </c>
      <c r="G65" s="18">
        <f t="shared" si="28"/>
        <v>12546</v>
      </c>
      <c r="H65" s="18">
        <f t="shared" si="2"/>
        <v>3632.6592000000001</v>
      </c>
      <c r="I65" s="18">
        <f t="shared" si="3"/>
        <v>124721.29919999999</v>
      </c>
    </row>
    <row r="66" spans="1:9" x14ac:dyDescent="0.25">
      <c r="A66" s="16">
        <v>59</v>
      </c>
      <c r="B66" s="1" t="s">
        <v>17</v>
      </c>
      <c r="C66" s="18">
        <f t="shared" si="25"/>
        <v>8475.52</v>
      </c>
      <c r="D66" s="18">
        <f t="shared" si="21"/>
        <v>101706.24000000001</v>
      </c>
      <c r="E66" s="18">
        <f t="shared" si="26"/>
        <v>6000</v>
      </c>
      <c r="F66" s="18">
        <f t="shared" si="27"/>
        <v>836.40000000000009</v>
      </c>
      <c r="G66" s="18">
        <f t="shared" si="28"/>
        <v>12546</v>
      </c>
      <c r="H66" s="18">
        <f t="shared" si="2"/>
        <v>3632.6592000000001</v>
      </c>
      <c r="I66" s="18">
        <f t="shared" si="3"/>
        <v>124721.29919999999</v>
      </c>
    </row>
    <row r="67" spans="1:9" x14ac:dyDescent="0.25">
      <c r="A67" s="16">
        <v>60</v>
      </c>
      <c r="B67" s="1" t="s">
        <v>17</v>
      </c>
      <c r="C67" s="18">
        <f t="shared" si="25"/>
        <v>8475.52</v>
      </c>
      <c r="D67" s="18">
        <f t="shared" si="21"/>
        <v>101706.24000000001</v>
      </c>
      <c r="E67" s="18">
        <f t="shared" si="26"/>
        <v>6000</v>
      </c>
      <c r="F67" s="18">
        <f t="shared" si="27"/>
        <v>836.40000000000009</v>
      </c>
      <c r="G67" s="18">
        <f t="shared" si="28"/>
        <v>12546</v>
      </c>
      <c r="H67" s="18">
        <f t="shared" si="2"/>
        <v>3632.6592000000001</v>
      </c>
      <c r="I67" s="18">
        <f t="shared" si="3"/>
        <v>124721.29919999999</v>
      </c>
    </row>
    <row r="68" spans="1:9" x14ac:dyDescent="0.25">
      <c r="A68" s="16">
        <v>61</v>
      </c>
      <c r="B68" s="1" t="s">
        <v>17</v>
      </c>
      <c r="C68" s="18">
        <f t="shared" si="25"/>
        <v>8475.52</v>
      </c>
      <c r="D68" s="18">
        <f t="shared" si="21"/>
        <v>101706.24000000001</v>
      </c>
      <c r="E68" s="18">
        <f t="shared" si="26"/>
        <v>6000</v>
      </c>
      <c r="F68" s="18">
        <f t="shared" si="27"/>
        <v>836.40000000000009</v>
      </c>
      <c r="G68" s="18">
        <f t="shared" si="28"/>
        <v>12546</v>
      </c>
      <c r="H68" s="18">
        <f t="shared" si="2"/>
        <v>3632.6592000000001</v>
      </c>
      <c r="I68" s="18">
        <f t="shared" si="3"/>
        <v>124721.29919999999</v>
      </c>
    </row>
    <row r="69" spans="1:9" x14ac:dyDescent="0.25">
      <c r="A69" s="16">
        <v>62</v>
      </c>
      <c r="B69" s="1" t="s">
        <v>17</v>
      </c>
      <c r="C69" s="18">
        <f t="shared" si="25"/>
        <v>8475.52</v>
      </c>
      <c r="D69" s="18">
        <f t="shared" si="21"/>
        <v>101706.24000000001</v>
      </c>
      <c r="E69" s="18">
        <f t="shared" si="26"/>
        <v>6000</v>
      </c>
      <c r="F69" s="18">
        <f t="shared" si="27"/>
        <v>836.40000000000009</v>
      </c>
      <c r="G69" s="18">
        <f t="shared" si="28"/>
        <v>12546</v>
      </c>
      <c r="H69" s="18">
        <f t="shared" si="2"/>
        <v>3632.6592000000001</v>
      </c>
      <c r="I69" s="18">
        <f t="shared" si="3"/>
        <v>124721.29919999999</v>
      </c>
    </row>
    <row r="70" spans="1:9" x14ac:dyDescent="0.25">
      <c r="A70" s="16">
        <v>63</v>
      </c>
      <c r="B70" s="1" t="s">
        <v>17</v>
      </c>
      <c r="C70" s="18">
        <f t="shared" si="25"/>
        <v>8475.52</v>
      </c>
      <c r="D70" s="18">
        <f t="shared" si="21"/>
        <v>101706.24000000001</v>
      </c>
      <c r="E70" s="18">
        <f t="shared" si="26"/>
        <v>6000</v>
      </c>
      <c r="F70" s="18">
        <f t="shared" si="27"/>
        <v>836.40000000000009</v>
      </c>
      <c r="G70" s="18">
        <f t="shared" si="28"/>
        <v>12546</v>
      </c>
      <c r="H70" s="18">
        <f t="shared" si="2"/>
        <v>3632.6592000000001</v>
      </c>
      <c r="I70" s="18">
        <f t="shared" si="3"/>
        <v>124721.29919999999</v>
      </c>
    </row>
    <row r="71" spans="1:9" x14ac:dyDescent="0.25">
      <c r="A71" s="16">
        <v>64</v>
      </c>
      <c r="B71" s="1" t="s">
        <v>17</v>
      </c>
      <c r="C71" s="18">
        <f t="shared" si="25"/>
        <v>8475.52</v>
      </c>
      <c r="D71" s="18">
        <f t="shared" si="21"/>
        <v>101706.24000000001</v>
      </c>
      <c r="E71" s="18">
        <f t="shared" si="26"/>
        <v>6000</v>
      </c>
      <c r="F71" s="18">
        <f t="shared" si="27"/>
        <v>836.40000000000009</v>
      </c>
      <c r="G71" s="18">
        <f t="shared" si="28"/>
        <v>12546</v>
      </c>
      <c r="H71" s="18">
        <f t="shared" si="2"/>
        <v>3632.6592000000001</v>
      </c>
      <c r="I71" s="18">
        <f t="shared" si="3"/>
        <v>124721.29919999999</v>
      </c>
    </row>
    <row r="72" spans="1:9" x14ac:dyDescent="0.25">
      <c r="A72" s="16">
        <v>65</v>
      </c>
      <c r="B72" s="1" t="s">
        <v>17</v>
      </c>
      <c r="C72" s="18">
        <f t="shared" si="25"/>
        <v>8475.52</v>
      </c>
      <c r="D72" s="18">
        <f t="shared" si="21"/>
        <v>101706.24000000001</v>
      </c>
      <c r="E72" s="18">
        <f t="shared" si="26"/>
        <v>6000</v>
      </c>
      <c r="F72" s="18">
        <f t="shared" si="27"/>
        <v>836.40000000000009</v>
      </c>
      <c r="G72" s="18">
        <f t="shared" si="28"/>
        <v>12546</v>
      </c>
      <c r="H72" s="18">
        <f t="shared" si="2"/>
        <v>3632.6592000000001</v>
      </c>
      <c r="I72" s="18">
        <f t="shared" si="3"/>
        <v>124721.29919999999</v>
      </c>
    </row>
    <row r="73" spans="1:9" x14ac:dyDescent="0.25">
      <c r="A73" s="16">
        <v>66</v>
      </c>
      <c r="B73" s="1" t="s">
        <v>17</v>
      </c>
      <c r="C73" s="18">
        <f t="shared" si="25"/>
        <v>8475.52</v>
      </c>
      <c r="D73" s="18">
        <f t="shared" si="21"/>
        <v>101706.24000000001</v>
      </c>
      <c r="E73" s="18">
        <f t="shared" si="26"/>
        <v>6000</v>
      </c>
      <c r="F73" s="18">
        <f t="shared" si="27"/>
        <v>836.40000000000009</v>
      </c>
      <c r="G73" s="18">
        <f t="shared" si="28"/>
        <v>12546</v>
      </c>
      <c r="H73" s="18">
        <f t="shared" ref="H73:H122" si="29">(D73+E73+F73+G73)*3%</f>
        <v>3632.6592000000001</v>
      </c>
      <c r="I73" s="18">
        <f t="shared" ref="I73:I122" si="30">SUM(D73:H73)</f>
        <v>124721.29919999999</v>
      </c>
    </row>
    <row r="74" spans="1:9" x14ac:dyDescent="0.25">
      <c r="A74" s="16">
        <v>67</v>
      </c>
      <c r="B74" s="1" t="s">
        <v>17</v>
      </c>
      <c r="C74" s="18">
        <f t="shared" si="25"/>
        <v>8475.52</v>
      </c>
      <c r="D74" s="18">
        <f t="shared" si="21"/>
        <v>101706.24000000001</v>
      </c>
      <c r="E74" s="18">
        <f t="shared" si="26"/>
        <v>6000</v>
      </c>
      <c r="F74" s="18">
        <f t="shared" si="27"/>
        <v>836.40000000000009</v>
      </c>
      <c r="G74" s="18">
        <f t="shared" si="28"/>
        <v>12546</v>
      </c>
      <c r="H74" s="18">
        <f t="shared" si="29"/>
        <v>3632.6592000000001</v>
      </c>
      <c r="I74" s="18">
        <f t="shared" si="30"/>
        <v>124721.29919999999</v>
      </c>
    </row>
    <row r="75" spans="1:9" x14ac:dyDescent="0.25">
      <c r="A75" s="16">
        <v>68</v>
      </c>
      <c r="B75" s="1" t="s">
        <v>17</v>
      </c>
      <c r="C75" s="18">
        <f t="shared" si="25"/>
        <v>8475.52</v>
      </c>
      <c r="D75" s="18">
        <f t="shared" si="21"/>
        <v>101706.24000000001</v>
      </c>
      <c r="E75" s="18">
        <f t="shared" si="26"/>
        <v>6000</v>
      </c>
      <c r="F75" s="18">
        <f t="shared" si="27"/>
        <v>836.40000000000009</v>
      </c>
      <c r="G75" s="18">
        <f t="shared" si="28"/>
        <v>12546</v>
      </c>
      <c r="H75" s="18">
        <f t="shared" si="29"/>
        <v>3632.6592000000001</v>
      </c>
      <c r="I75" s="18">
        <f t="shared" si="30"/>
        <v>124721.29919999999</v>
      </c>
    </row>
    <row r="76" spans="1:9" x14ac:dyDescent="0.25">
      <c r="A76" s="16">
        <v>69</v>
      </c>
      <c r="B76" s="1" t="s">
        <v>17</v>
      </c>
      <c r="C76" s="18">
        <f t="shared" si="25"/>
        <v>8475.52</v>
      </c>
      <c r="D76" s="18">
        <f t="shared" si="21"/>
        <v>101706.24000000001</v>
      </c>
      <c r="E76" s="18">
        <f t="shared" si="26"/>
        <v>6000</v>
      </c>
      <c r="F76" s="18">
        <f t="shared" si="27"/>
        <v>836.40000000000009</v>
      </c>
      <c r="G76" s="18">
        <f t="shared" si="28"/>
        <v>12546</v>
      </c>
      <c r="H76" s="18">
        <f t="shared" si="29"/>
        <v>3632.6592000000001</v>
      </c>
      <c r="I76" s="18">
        <f t="shared" si="30"/>
        <v>124721.29919999999</v>
      </c>
    </row>
    <row r="77" spans="1:9" x14ac:dyDescent="0.25">
      <c r="A77" s="16">
        <v>70</v>
      </c>
      <c r="B77" s="1" t="s">
        <v>17</v>
      </c>
      <c r="C77" s="18">
        <f t="shared" si="25"/>
        <v>8475.52</v>
      </c>
      <c r="D77" s="18">
        <f t="shared" si="21"/>
        <v>101706.24000000001</v>
      </c>
      <c r="E77" s="18">
        <f t="shared" si="26"/>
        <v>6000</v>
      </c>
      <c r="F77" s="18">
        <f t="shared" si="27"/>
        <v>836.40000000000009</v>
      </c>
      <c r="G77" s="18">
        <f t="shared" si="28"/>
        <v>12546</v>
      </c>
      <c r="H77" s="18">
        <f t="shared" si="29"/>
        <v>3632.6592000000001</v>
      </c>
      <c r="I77" s="18">
        <f t="shared" si="30"/>
        <v>124721.29919999999</v>
      </c>
    </row>
    <row r="78" spans="1:9" x14ac:dyDescent="0.25">
      <c r="A78" s="16">
        <v>71</v>
      </c>
      <c r="B78" s="1" t="s">
        <v>17</v>
      </c>
      <c r="C78" s="18">
        <f t="shared" si="25"/>
        <v>8475.52</v>
      </c>
      <c r="D78" s="18">
        <f t="shared" si="21"/>
        <v>101706.24000000001</v>
      </c>
      <c r="E78" s="18">
        <f t="shared" si="26"/>
        <v>6000</v>
      </c>
      <c r="F78" s="18">
        <f t="shared" si="27"/>
        <v>836.40000000000009</v>
      </c>
      <c r="G78" s="18">
        <f t="shared" si="28"/>
        <v>12546</v>
      </c>
      <c r="H78" s="18">
        <f t="shared" si="29"/>
        <v>3632.6592000000001</v>
      </c>
      <c r="I78" s="18">
        <f t="shared" si="30"/>
        <v>124721.29919999999</v>
      </c>
    </row>
    <row r="79" spans="1:9" x14ac:dyDescent="0.25">
      <c r="A79" s="16">
        <v>72</v>
      </c>
      <c r="B79" s="1" t="s">
        <v>17</v>
      </c>
      <c r="C79" s="18">
        <f t="shared" si="25"/>
        <v>8475.52</v>
      </c>
      <c r="D79" s="18">
        <f t="shared" si="21"/>
        <v>101706.24000000001</v>
      </c>
      <c r="E79" s="18">
        <f t="shared" si="26"/>
        <v>6000</v>
      </c>
      <c r="F79" s="18">
        <f t="shared" si="27"/>
        <v>836.40000000000009</v>
      </c>
      <c r="G79" s="18">
        <f t="shared" si="28"/>
        <v>12546</v>
      </c>
      <c r="H79" s="18">
        <f t="shared" si="29"/>
        <v>3632.6592000000001</v>
      </c>
      <c r="I79" s="18">
        <f t="shared" si="30"/>
        <v>124721.29919999999</v>
      </c>
    </row>
    <row r="80" spans="1:9" x14ac:dyDescent="0.25">
      <c r="A80" s="16">
        <v>73</v>
      </c>
      <c r="B80" s="1" t="s">
        <v>17</v>
      </c>
      <c r="C80" s="18">
        <f t="shared" si="25"/>
        <v>8475.52</v>
      </c>
      <c r="D80" s="18">
        <f t="shared" si="21"/>
        <v>101706.24000000001</v>
      </c>
      <c r="E80" s="18">
        <f t="shared" si="26"/>
        <v>6000</v>
      </c>
      <c r="F80" s="18">
        <f t="shared" si="27"/>
        <v>836.40000000000009</v>
      </c>
      <c r="G80" s="18">
        <f t="shared" si="28"/>
        <v>12546</v>
      </c>
      <c r="H80" s="18">
        <f t="shared" si="29"/>
        <v>3632.6592000000001</v>
      </c>
      <c r="I80" s="18">
        <f t="shared" si="30"/>
        <v>124721.29919999999</v>
      </c>
    </row>
    <row r="81" spans="1:9" x14ac:dyDescent="0.25">
      <c r="A81" s="16">
        <v>74</v>
      </c>
      <c r="B81" s="1" t="s">
        <v>17</v>
      </c>
      <c r="C81" s="18">
        <f t="shared" si="25"/>
        <v>8475.52</v>
      </c>
      <c r="D81" s="18">
        <f t="shared" si="21"/>
        <v>101706.24000000001</v>
      </c>
      <c r="E81" s="18">
        <f t="shared" si="26"/>
        <v>6000</v>
      </c>
      <c r="F81" s="18">
        <f t="shared" si="27"/>
        <v>836.40000000000009</v>
      </c>
      <c r="G81" s="18">
        <f t="shared" si="28"/>
        <v>12546</v>
      </c>
      <c r="H81" s="18">
        <f t="shared" si="29"/>
        <v>3632.6592000000001</v>
      </c>
      <c r="I81" s="18">
        <f t="shared" si="30"/>
        <v>124721.29919999999</v>
      </c>
    </row>
    <row r="82" spans="1:9" x14ac:dyDescent="0.25">
      <c r="A82" s="16">
        <v>75</v>
      </c>
      <c r="B82" s="1" t="s">
        <v>17</v>
      </c>
      <c r="C82" s="18">
        <f t="shared" si="25"/>
        <v>8475.52</v>
      </c>
      <c r="D82" s="18">
        <f t="shared" si="21"/>
        <v>101706.24000000001</v>
      </c>
      <c r="E82" s="18">
        <f t="shared" si="26"/>
        <v>6000</v>
      </c>
      <c r="F82" s="18">
        <f t="shared" si="27"/>
        <v>836.40000000000009</v>
      </c>
      <c r="G82" s="18">
        <f t="shared" si="28"/>
        <v>12546</v>
      </c>
      <c r="H82" s="18">
        <f t="shared" si="29"/>
        <v>3632.6592000000001</v>
      </c>
      <c r="I82" s="18">
        <f t="shared" si="30"/>
        <v>124721.29919999999</v>
      </c>
    </row>
    <row r="83" spans="1:9" x14ac:dyDescent="0.25">
      <c r="A83" s="16">
        <v>76</v>
      </c>
      <c r="B83" s="1" t="s">
        <v>17</v>
      </c>
      <c r="C83" s="18">
        <f t="shared" si="25"/>
        <v>8475.52</v>
      </c>
      <c r="D83" s="18">
        <f t="shared" si="21"/>
        <v>101706.24000000001</v>
      </c>
      <c r="E83" s="18">
        <f t="shared" si="26"/>
        <v>6000</v>
      </c>
      <c r="F83" s="18">
        <f t="shared" si="27"/>
        <v>836.40000000000009</v>
      </c>
      <c r="G83" s="18">
        <f t="shared" si="28"/>
        <v>12546</v>
      </c>
      <c r="H83" s="18">
        <f t="shared" si="29"/>
        <v>3632.6592000000001</v>
      </c>
      <c r="I83" s="18">
        <f t="shared" si="30"/>
        <v>124721.29919999999</v>
      </c>
    </row>
    <row r="84" spans="1:9" x14ac:dyDescent="0.25">
      <c r="A84" s="16">
        <v>77</v>
      </c>
      <c r="B84" s="1" t="s">
        <v>17</v>
      </c>
      <c r="C84" s="18">
        <f t="shared" si="25"/>
        <v>8475.52</v>
      </c>
      <c r="D84" s="18">
        <f t="shared" si="21"/>
        <v>101706.24000000001</v>
      </c>
      <c r="E84" s="18">
        <f t="shared" si="26"/>
        <v>6000</v>
      </c>
      <c r="F84" s="18">
        <f t="shared" si="27"/>
        <v>836.40000000000009</v>
      </c>
      <c r="G84" s="18">
        <f t="shared" si="28"/>
        <v>12546</v>
      </c>
      <c r="H84" s="18">
        <f t="shared" si="29"/>
        <v>3632.6592000000001</v>
      </c>
      <c r="I84" s="18">
        <f t="shared" si="30"/>
        <v>124721.29919999999</v>
      </c>
    </row>
    <row r="85" spans="1:9" x14ac:dyDescent="0.25">
      <c r="A85" s="16">
        <v>78</v>
      </c>
      <c r="B85" s="1" t="s">
        <v>17</v>
      </c>
      <c r="C85" s="18">
        <f t="shared" si="25"/>
        <v>8475.52</v>
      </c>
      <c r="D85" s="18">
        <f t="shared" si="21"/>
        <v>101706.24000000001</v>
      </c>
      <c r="E85" s="18">
        <f t="shared" si="26"/>
        <v>6000</v>
      </c>
      <c r="F85" s="18">
        <f t="shared" si="27"/>
        <v>836.40000000000009</v>
      </c>
      <c r="G85" s="18">
        <f t="shared" si="28"/>
        <v>12546</v>
      </c>
      <c r="H85" s="18">
        <f t="shared" si="29"/>
        <v>3632.6592000000001</v>
      </c>
      <c r="I85" s="18">
        <f t="shared" si="30"/>
        <v>124721.29919999999</v>
      </c>
    </row>
    <row r="86" spans="1:9" x14ac:dyDescent="0.25">
      <c r="A86" s="16">
        <v>79</v>
      </c>
      <c r="B86" s="1" t="s">
        <v>17</v>
      </c>
      <c r="C86" s="18">
        <f t="shared" si="25"/>
        <v>8475.52</v>
      </c>
      <c r="D86" s="18">
        <f t="shared" si="21"/>
        <v>101706.24000000001</v>
      </c>
      <c r="E86" s="18">
        <f t="shared" si="26"/>
        <v>6000</v>
      </c>
      <c r="F86" s="18">
        <f t="shared" si="27"/>
        <v>836.40000000000009</v>
      </c>
      <c r="G86" s="18">
        <f t="shared" si="28"/>
        <v>12546</v>
      </c>
      <c r="H86" s="18">
        <f t="shared" si="29"/>
        <v>3632.6592000000001</v>
      </c>
      <c r="I86" s="18">
        <f t="shared" si="30"/>
        <v>124721.29919999999</v>
      </c>
    </row>
    <row r="87" spans="1:9" x14ac:dyDescent="0.25">
      <c r="A87" s="16">
        <v>80</v>
      </c>
      <c r="B87" s="1" t="s">
        <v>17</v>
      </c>
      <c r="C87" s="18">
        <f t="shared" si="25"/>
        <v>8475.52</v>
      </c>
      <c r="D87" s="18">
        <f t="shared" si="21"/>
        <v>101706.24000000001</v>
      </c>
      <c r="E87" s="18">
        <f t="shared" si="26"/>
        <v>6000</v>
      </c>
      <c r="F87" s="18">
        <f t="shared" si="27"/>
        <v>836.40000000000009</v>
      </c>
      <c r="G87" s="18">
        <f t="shared" si="28"/>
        <v>12546</v>
      </c>
      <c r="H87" s="18">
        <f t="shared" si="29"/>
        <v>3632.6592000000001</v>
      </c>
      <c r="I87" s="18">
        <f t="shared" si="30"/>
        <v>124721.29919999999</v>
      </c>
    </row>
    <row r="88" spans="1:9" x14ac:dyDescent="0.25">
      <c r="A88" s="16">
        <v>81</v>
      </c>
      <c r="B88" s="1" t="s">
        <v>17</v>
      </c>
      <c r="C88" s="18">
        <f t="shared" si="25"/>
        <v>8475.52</v>
      </c>
      <c r="D88" s="18">
        <f t="shared" si="21"/>
        <v>101706.24000000001</v>
      </c>
      <c r="E88" s="18">
        <f t="shared" si="26"/>
        <v>6000</v>
      </c>
      <c r="F88" s="18">
        <f t="shared" si="27"/>
        <v>836.40000000000009</v>
      </c>
      <c r="G88" s="18">
        <f t="shared" si="28"/>
        <v>12546</v>
      </c>
      <c r="H88" s="18">
        <f t="shared" si="29"/>
        <v>3632.6592000000001</v>
      </c>
      <c r="I88" s="18">
        <f t="shared" si="30"/>
        <v>124721.29919999999</v>
      </c>
    </row>
    <row r="89" spans="1:9" x14ac:dyDescent="0.25">
      <c r="A89" s="16">
        <v>82</v>
      </c>
      <c r="B89" s="1" t="s">
        <v>17</v>
      </c>
      <c r="C89" s="18">
        <f t="shared" si="25"/>
        <v>8475.52</v>
      </c>
      <c r="D89" s="18">
        <f t="shared" si="21"/>
        <v>101706.24000000001</v>
      </c>
      <c r="E89" s="18">
        <f t="shared" si="26"/>
        <v>6000</v>
      </c>
      <c r="F89" s="18">
        <f t="shared" si="27"/>
        <v>836.40000000000009</v>
      </c>
      <c r="G89" s="18">
        <f t="shared" si="28"/>
        <v>12546</v>
      </c>
      <c r="H89" s="18">
        <f t="shared" si="29"/>
        <v>3632.6592000000001</v>
      </c>
      <c r="I89" s="18">
        <f t="shared" si="30"/>
        <v>124721.29919999999</v>
      </c>
    </row>
    <row r="90" spans="1:9" x14ac:dyDescent="0.25">
      <c r="A90" s="16">
        <v>83</v>
      </c>
      <c r="B90" s="1" t="s">
        <v>17</v>
      </c>
      <c r="C90" s="18">
        <f t="shared" si="25"/>
        <v>8475.52</v>
      </c>
      <c r="D90" s="18">
        <f t="shared" si="21"/>
        <v>101706.24000000001</v>
      </c>
      <c r="E90" s="18">
        <f t="shared" si="26"/>
        <v>6000</v>
      </c>
      <c r="F90" s="18">
        <f t="shared" si="27"/>
        <v>836.40000000000009</v>
      </c>
      <c r="G90" s="18">
        <f t="shared" si="28"/>
        <v>12546</v>
      </c>
      <c r="H90" s="18">
        <f t="shared" si="29"/>
        <v>3632.6592000000001</v>
      </c>
      <c r="I90" s="18">
        <f t="shared" si="30"/>
        <v>124721.29919999999</v>
      </c>
    </row>
    <row r="91" spans="1:9" x14ac:dyDescent="0.25">
      <c r="A91" s="16">
        <v>84</v>
      </c>
      <c r="B91" s="1" t="s">
        <v>34</v>
      </c>
      <c r="C91" s="18">
        <f t="shared" si="25"/>
        <v>8475.52</v>
      </c>
      <c r="D91" s="18">
        <f t="shared" si="21"/>
        <v>101706.24000000001</v>
      </c>
      <c r="E91" s="18">
        <f t="shared" si="26"/>
        <v>6000</v>
      </c>
      <c r="F91" s="18">
        <f t="shared" si="27"/>
        <v>836.40000000000009</v>
      </c>
      <c r="G91" s="18">
        <f t="shared" si="28"/>
        <v>12546</v>
      </c>
      <c r="H91" s="18">
        <f t="shared" si="29"/>
        <v>3632.6592000000001</v>
      </c>
      <c r="I91" s="18">
        <f t="shared" si="30"/>
        <v>124721.29919999999</v>
      </c>
    </row>
    <row r="92" spans="1:9" x14ac:dyDescent="0.25">
      <c r="A92" s="16">
        <v>85</v>
      </c>
      <c r="B92" s="1" t="s">
        <v>34</v>
      </c>
      <c r="C92" s="18">
        <f t="shared" si="25"/>
        <v>8475.52</v>
      </c>
      <c r="D92" s="18">
        <f t="shared" si="21"/>
        <v>101706.24000000001</v>
      </c>
      <c r="E92" s="18">
        <f t="shared" si="26"/>
        <v>6000</v>
      </c>
      <c r="F92" s="18">
        <f t="shared" si="27"/>
        <v>836.40000000000009</v>
      </c>
      <c r="G92" s="18">
        <f t="shared" si="28"/>
        <v>12546</v>
      </c>
      <c r="H92" s="18">
        <f t="shared" si="29"/>
        <v>3632.6592000000001</v>
      </c>
      <c r="I92" s="18">
        <f t="shared" si="30"/>
        <v>124721.29919999999</v>
      </c>
    </row>
    <row r="93" spans="1:9" x14ac:dyDescent="0.25">
      <c r="A93" s="16">
        <v>86</v>
      </c>
      <c r="B93" s="1" t="s">
        <v>34</v>
      </c>
      <c r="C93" s="18">
        <f t="shared" si="25"/>
        <v>8475.52</v>
      </c>
      <c r="D93" s="18">
        <f t="shared" si="21"/>
        <v>101706.24000000001</v>
      </c>
      <c r="E93" s="18">
        <f t="shared" si="26"/>
        <v>6000</v>
      </c>
      <c r="F93" s="18">
        <f t="shared" si="27"/>
        <v>836.40000000000009</v>
      </c>
      <c r="G93" s="18">
        <f t="shared" si="28"/>
        <v>12546</v>
      </c>
      <c r="H93" s="18">
        <f t="shared" si="29"/>
        <v>3632.6592000000001</v>
      </c>
      <c r="I93" s="18">
        <f t="shared" si="30"/>
        <v>124721.29919999999</v>
      </c>
    </row>
    <row r="94" spans="1:9" x14ac:dyDescent="0.25">
      <c r="A94" s="16">
        <v>87</v>
      </c>
      <c r="B94" s="1" t="s">
        <v>34</v>
      </c>
      <c r="C94" s="18">
        <f t="shared" si="25"/>
        <v>8475.52</v>
      </c>
      <c r="D94" s="18">
        <f t="shared" si="21"/>
        <v>101706.24000000001</v>
      </c>
      <c r="E94" s="18">
        <f t="shared" si="26"/>
        <v>6000</v>
      </c>
      <c r="F94" s="18">
        <f t="shared" si="27"/>
        <v>836.40000000000009</v>
      </c>
      <c r="G94" s="18">
        <f t="shared" si="28"/>
        <v>12546</v>
      </c>
      <c r="H94" s="18">
        <f t="shared" si="29"/>
        <v>3632.6592000000001</v>
      </c>
      <c r="I94" s="18">
        <f t="shared" si="30"/>
        <v>124721.29919999999</v>
      </c>
    </row>
    <row r="95" spans="1:9" x14ac:dyDescent="0.25">
      <c r="A95" s="16">
        <v>88</v>
      </c>
      <c r="B95" s="1" t="s">
        <v>34</v>
      </c>
      <c r="C95" s="18">
        <f t="shared" si="25"/>
        <v>8475.52</v>
      </c>
      <c r="D95" s="18">
        <f t="shared" si="21"/>
        <v>101706.24000000001</v>
      </c>
      <c r="E95" s="18">
        <f t="shared" si="26"/>
        <v>6000</v>
      </c>
      <c r="F95" s="18">
        <f t="shared" si="27"/>
        <v>836.40000000000009</v>
      </c>
      <c r="G95" s="18">
        <f t="shared" si="28"/>
        <v>12546</v>
      </c>
      <c r="H95" s="18">
        <f t="shared" si="29"/>
        <v>3632.6592000000001</v>
      </c>
      <c r="I95" s="18">
        <f t="shared" si="30"/>
        <v>124721.29919999999</v>
      </c>
    </row>
    <row r="96" spans="1:9" x14ac:dyDescent="0.25">
      <c r="A96" s="16">
        <v>89</v>
      </c>
      <c r="B96" s="1" t="s">
        <v>34</v>
      </c>
      <c r="C96" s="18">
        <f t="shared" si="25"/>
        <v>8475.52</v>
      </c>
      <c r="D96" s="18">
        <f t="shared" si="21"/>
        <v>101706.24000000001</v>
      </c>
      <c r="E96" s="18">
        <f t="shared" si="26"/>
        <v>6000</v>
      </c>
      <c r="F96" s="18">
        <f t="shared" si="27"/>
        <v>836.40000000000009</v>
      </c>
      <c r="G96" s="18">
        <f t="shared" si="28"/>
        <v>12546</v>
      </c>
      <c r="H96" s="18">
        <f t="shared" si="29"/>
        <v>3632.6592000000001</v>
      </c>
      <c r="I96" s="18">
        <f t="shared" si="30"/>
        <v>124721.29919999999</v>
      </c>
    </row>
    <row r="97" spans="1:9" x14ac:dyDescent="0.25">
      <c r="A97" s="16">
        <v>90</v>
      </c>
      <c r="B97" s="1" t="s">
        <v>34</v>
      </c>
      <c r="C97" s="18">
        <f t="shared" si="25"/>
        <v>8475.52</v>
      </c>
      <c r="D97" s="18">
        <f t="shared" si="21"/>
        <v>101706.24000000001</v>
      </c>
      <c r="E97" s="18">
        <f t="shared" si="26"/>
        <v>6000</v>
      </c>
      <c r="F97" s="18">
        <f t="shared" si="27"/>
        <v>836.40000000000009</v>
      </c>
      <c r="G97" s="18">
        <f t="shared" si="28"/>
        <v>12546</v>
      </c>
      <c r="H97" s="18">
        <f t="shared" si="29"/>
        <v>3632.6592000000001</v>
      </c>
      <c r="I97" s="18">
        <f t="shared" si="30"/>
        <v>124721.29919999999</v>
      </c>
    </row>
    <row r="98" spans="1:9" x14ac:dyDescent="0.25">
      <c r="A98" s="16">
        <v>91</v>
      </c>
      <c r="B98" s="1" t="s">
        <v>34</v>
      </c>
      <c r="C98" s="18">
        <f t="shared" si="25"/>
        <v>8475.52</v>
      </c>
      <c r="D98" s="18">
        <f t="shared" si="21"/>
        <v>101706.24000000001</v>
      </c>
      <c r="E98" s="18">
        <f t="shared" si="26"/>
        <v>6000</v>
      </c>
      <c r="F98" s="18">
        <f t="shared" si="27"/>
        <v>836.40000000000009</v>
      </c>
      <c r="G98" s="18">
        <f t="shared" si="28"/>
        <v>12546</v>
      </c>
      <c r="H98" s="18">
        <f t="shared" si="29"/>
        <v>3632.6592000000001</v>
      </c>
      <c r="I98" s="18">
        <f t="shared" si="30"/>
        <v>124721.29919999999</v>
      </c>
    </row>
    <row r="99" spans="1:9" x14ac:dyDescent="0.25">
      <c r="A99" s="16">
        <v>92</v>
      </c>
      <c r="B99" s="1" t="s">
        <v>34</v>
      </c>
      <c r="C99" s="18">
        <f t="shared" si="25"/>
        <v>8475.52</v>
      </c>
      <c r="D99" s="18">
        <f t="shared" si="21"/>
        <v>101706.24000000001</v>
      </c>
      <c r="E99" s="18">
        <f t="shared" si="26"/>
        <v>6000</v>
      </c>
      <c r="F99" s="18">
        <f t="shared" si="27"/>
        <v>836.40000000000009</v>
      </c>
      <c r="G99" s="18">
        <f t="shared" si="28"/>
        <v>12546</v>
      </c>
      <c r="H99" s="18">
        <f t="shared" si="29"/>
        <v>3632.6592000000001</v>
      </c>
      <c r="I99" s="18">
        <f t="shared" si="30"/>
        <v>124721.29919999999</v>
      </c>
    </row>
    <row r="100" spans="1:9" x14ac:dyDescent="0.25">
      <c r="A100" s="16">
        <v>93</v>
      </c>
      <c r="B100" s="1" t="s">
        <v>34</v>
      </c>
      <c r="C100" s="18">
        <f t="shared" si="25"/>
        <v>8475.52</v>
      </c>
      <c r="D100" s="18">
        <f t="shared" si="21"/>
        <v>101706.24000000001</v>
      </c>
      <c r="E100" s="18">
        <f t="shared" si="26"/>
        <v>6000</v>
      </c>
      <c r="F100" s="18">
        <f t="shared" si="27"/>
        <v>836.40000000000009</v>
      </c>
      <c r="G100" s="18">
        <f t="shared" si="28"/>
        <v>12546</v>
      </c>
      <c r="H100" s="18">
        <f t="shared" si="29"/>
        <v>3632.6592000000001</v>
      </c>
      <c r="I100" s="18">
        <f t="shared" si="30"/>
        <v>124721.29919999999</v>
      </c>
    </row>
    <row r="101" spans="1:9" x14ac:dyDescent="0.25">
      <c r="A101" s="16">
        <v>94</v>
      </c>
      <c r="B101" s="1" t="s">
        <v>34</v>
      </c>
      <c r="C101" s="18">
        <f t="shared" si="25"/>
        <v>8475.52</v>
      </c>
      <c r="D101" s="18">
        <f t="shared" si="21"/>
        <v>101706.24000000001</v>
      </c>
      <c r="E101" s="18">
        <f t="shared" si="26"/>
        <v>6000</v>
      </c>
      <c r="F101" s="18">
        <f t="shared" si="27"/>
        <v>836.40000000000009</v>
      </c>
      <c r="G101" s="18">
        <f t="shared" si="28"/>
        <v>12546</v>
      </c>
      <c r="H101" s="18">
        <f t="shared" si="29"/>
        <v>3632.6592000000001</v>
      </c>
      <c r="I101" s="18">
        <f t="shared" si="30"/>
        <v>124721.29919999999</v>
      </c>
    </row>
    <row r="102" spans="1:9" x14ac:dyDescent="0.25">
      <c r="A102" s="16">
        <v>95</v>
      </c>
      <c r="B102" s="1" t="s">
        <v>34</v>
      </c>
      <c r="C102" s="18">
        <f t="shared" si="25"/>
        <v>8475.52</v>
      </c>
      <c r="D102" s="18">
        <f t="shared" ref="D102:D122" si="31">+C102*12</f>
        <v>101706.24000000001</v>
      </c>
      <c r="E102" s="18">
        <f t="shared" si="26"/>
        <v>6000</v>
      </c>
      <c r="F102" s="18">
        <f t="shared" si="27"/>
        <v>836.40000000000009</v>
      </c>
      <c r="G102" s="18">
        <f t="shared" si="28"/>
        <v>12546</v>
      </c>
      <c r="H102" s="18">
        <f t="shared" si="29"/>
        <v>3632.6592000000001</v>
      </c>
      <c r="I102" s="18">
        <f t="shared" si="30"/>
        <v>124721.29919999999</v>
      </c>
    </row>
    <row r="103" spans="1:9" x14ac:dyDescent="0.25">
      <c r="A103" s="16">
        <v>96</v>
      </c>
      <c r="B103" s="1" t="s">
        <v>34</v>
      </c>
      <c r="C103" s="18">
        <f t="shared" si="25"/>
        <v>8475.52</v>
      </c>
      <c r="D103" s="18">
        <f t="shared" si="31"/>
        <v>101706.24000000001</v>
      </c>
      <c r="E103" s="18">
        <f t="shared" si="26"/>
        <v>6000</v>
      </c>
      <c r="F103" s="18">
        <f t="shared" si="27"/>
        <v>836.40000000000009</v>
      </c>
      <c r="G103" s="18">
        <f t="shared" si="28"/>
        <v>12546</v>
      </c>
      <c r="H103" s="18">
        <f t="shared" si="29"/>
        <v>3632.6592000000001</v>
      </c>
      <c r="I103" s="18">
        <f t="shared" si="30"/>
        <v>124721.29919999999</v>
      </c>
    </row>
    <row r="104" spans="1:9" x14ac:dyDescent="0.25">
      <c r="A104" s="16">
        <v>97</v>
      </c>
      <c r="B104" s="1" t="s">
        <v>34</v>
      </c>
      <c r="C104" s="18">
        <f t="shared" si="25"/>
        <v>8475.52</v>
      </c>
      <c r="D104" s="18">
        <f t="shared" si="31"/>
        <v>101706.24000000001</v>
      </c>
      <c r="E104" s="18">
        <f t="shared" si="26"/>
        <v>6000</v>
      </c>
      <c r="F104" s="18">
        <f t="shared" si="27"/>
        <v>836.40000000000009</v>
      </c>
      <c r="G104" s="18">
        <f t="shared" si="28"/>
        <v>12546</v>
      </c>
      <c r="H104" s="18">
        <f t="shared" si="29"/>
        <v>3632.6592000000001</v>
      </c>
      <c r="I104" s="18">
        <f t="shared" si="30"/>
        <v>124721.29919999999</v>
      </c>
    </row>
    <row r="105" spans="1:9" x14ac:dyDescent="0.25">
      <c r="A105" s="16">
        <v>98</v>
      </c>
      <c r="B105" s="1" t="s">
        <v>34</v>
      </c>
      <c r="C105" s="18">
        <f t="shared" si="25"/>
        <v>8475.52</v>
      </c>
      <c r="D105" s="18">
        <f t="shared" si="31"/>
        <v>101706.24000000001</v>
      </c>
      <c r="E105" s="18">
        <f t="shared" si="26"/>
        <v>6000</v>
      </c>
      <c r="F105" s="18">
        <f t="shared" si="27"/>
        <v>836.40000000000009</v>
      </c>
      <c r="G105" s="18">
        <f t="shared" si="28"/>
        <v>12546</v>
      </c>
      <c r="H105" s="18">
        <f t="shared" si="29"/>
        <v>3632.6592000000001</v>
      </c>
      <c r="I105" s="18">
        <f t="shared" si="30"/>
        <v>124721.29919999999</v>
      </c>
    </row>
    <row r="106" spans="1:9" x14ac:dyDescent="0.25">
      <c r="A106" s="16">
        <v>99</v>
      </c>
      <c r="B106" s="1" t="s">
        <v>34</v>
      </c>
      <c r="C106" s="18">
        <f t="shared" si="25"/>
        <v>8475.52</v>
      </c>
      <c r="D106" s="18">
        <f t="shared" si="31"/>
        <v>101706.24000000001</v>
      </c>
      <c r="E106" s="18">
        <f t="shared" si="26"/>
        <v>6000</v>
      </c>
      <c r="F106" s="18">
        <f t="shared" si="27"/>
        <v>836.40000000000009</v>
      </c>
      <c r="G106" s="18">
        <f t="shared" si="28"/>
        <v>12546</v>
      </c>
      <c r="H106" s="18">
        <f t="shared" si="29"/>
        <v>3632.6592000000001</v>
      </c>
      <c r="I106" s="18">
        <f t="shared" si="30"/>
        <v>124721.29919999999</v>
      </c>
    </row>
    <row r="107" spans="1:9" x14ac:dyDescent="0.25">
      <c r="A107" s="16">
        <v>100</v>
      </c>
      <c r="B107" s="1" t="s">
        <v>34</v>
      </c>
      <c r="C107" s="18">
        <f t="shared" si="25"/>
        <v>8475.52</v>
      </c>
      <c r="D107" s="18">
        <f t="shared" si="31"/>
        <v>101706.24000000001</v>
      </c>
      <c r="E107" s="18">
        <f t="shared" si="26"/>
        <v>6000</v>
      </c>
      <c r="F107" s="18">
        <f t="shared" si="27"/>
        <v>836.40000000000009</v>
      </c>
      <c r="G107" s="18">
        <f t="shared" si="28"/>
        <v>12546</v>
      </c>
      <c r="H107" s="18">
        <f t="shared" si="29"/>
        <v>3632.6592000000001</v>
      </c>
      <c r="I107" s="18">
        <f t="shared" si="30"/>
        <v>124721.29919999999</v>
      </c>
    </row>
    <row r="108" spans="1:9" x14ac:dyDescent="0.25">
      <c r="A108" s="16">
        <v>101</v>
      </c>
      <c r="B108" s="1" t="s">
        <v>34</v>
      </c>
      <c r="C108" s="18">
        <f t="shared" si="25"/>
        <v>8475.52</v>
      </c>
      <c r="D108" s="18">
        <f t="shared" si="31"/>
        <v>101706.24000000001</v>
      </c>
      <c r="E108" s="18">
        <f t="shared" si="26"/>
        <v>6000</v>
      </c>
      <c r="F108" s="18">
        <f t="shared" si="27"/>
        <v>836.40000000000009</v>
      </c>
      <c r="G108" s="18">
        <f t="shared" si="28"/>
        <v>12546</v>
      </c>
      <c r="H108" s="18">
        <f t="shared" si="29"/>
        <v>3632.6592000000001</v>
      </c>
      <c r="I108" s="18">
        <f t="shared" si="30"/>
        <v>124721.29919999999</v>
      </c>
    </row>
    <row r="109" spans="1:9" x14ac:dyDescent="0.25">
      <c r="A109" s="16">
        <v>102</v>
      </c>
      <c r="B109" s="1" t="s">
        <v>34</v>
      </c>
      <c r="C109" s="18">
        <f t="shared" si="25"/>
        <v>8475.52</v>
      </c>
      <c r="D109" s="18">
        <f t="shared" si="31"/>
        <v>101706.24000000001</v>
      </c>
      <c r="E109" s="18">
        <f t="shared" si="26"/>
        <v>6000</v>
      </c>
      <c r="F109" s="18">
        <f t="shared" si="27"/>
        <v>836.40000000000009</v>
      </c>
      <c r="G109" s="18">
        <f t="shared" si="28"/>
        <v>12546</v>
      </c>
      <c r="H109" s="18">
        <f t="shared" si="29"/>
        <v>3632.6592000000001</v>
      </c>
      <c r="I109" s="18">
        <f t="shared" si="30"/>
        <v>124721.29919999999</v>
      </c>
    </row>
    <row r="110" spans="1:9" x14ac:dyDescent="0.25">
      <c r="A110" s="16">
        <v>103</v>
      </c>
      <c r="B110" s="1" t="s">
        <v>34</v>
      </c>
      <c r="C110" s="18">
        <f t="shared" si="25"/>
        <v>8475.52</v>
      </c>
      <c r="D110" s="18">
        <f t="shared" si="31"/>
        <v>101706.24000000001</v>
      </c>
      <c r="E110" s="18">
        <f t="shared" si="26"/>
        <v>6000</v>
      </c>
      <c r="F110" s="18">
        <f t="shared" si="27"/>
        <v>836.40000000000009</v>
      </c>
      <c r="G110" s="18">
        <f t="shared" si="28"/>
        <v>12546</v>
      </c>
      <c r="H110" s="18">
        <f t="shared" si="29"/>
        <v>3632.6592000000001</v>
      </c>
      <c r="I110" s="18">
        <f t="shared" si="30"/>
        <v>124721.29919999999</v>
      </c>
    </row>
    <row r="111" spans="1:9" x14ac:dyDescent="0.25">
      <c r="A111" s="16">
        <v>104</v>
      </c>
      <c r="B111" s="1" t="s">
        <v>34</v>
      </c>
      <c r="C111" s="18">
        <f t="shared" si="25"/>
        <v>8475.52</v>
      </c>
      <c r="D111" s="18">
        <f t="shared" si="31"/>
        <v>101706.24000000001</v>
      </c>
      <c r="E111" s="18">
        <f t="shared" si="26"/>
        <v>6000</v>
      </c>
      <c r="F111" s="18">
        <f t="shared" si="27"/>
        <v>836.40000000000009</v>
      </c>
      <c r="G111" s="18">
        <f t="shared" si="28"/>
        <v>12546</v>
      </c>
      <c r="H111" s="18">
        <f t="shared" si="29"/>
        <v>3632.6592000000001</v>
      </c>
      <c r="I111" s="18">
        <f t="shared" si="30"/>
        <v>124721.29919999999</v>
      </c>
    </row>
    <row r="112" spans="1:9" x14ac:dyDescent="0.25">
      <c r="A112" s="16">
        <v>105</v>
      </c>
      <c r="B112" s="1" t="s">
        <v>34</v>
      </c>
      <c r="C112" s="18">
        <f t="shared" si="25"/>
        <v>8475.52</v>
      </c>
      <c r="D112" s="18">
        <f t="shared" si="31"/>
        <v>101706.24000000001</v>
      </c>
      <c r="E112" s="18">
        <f t="shared" si="26"/>
        <v>6000</v>
      </c>
      <c r="F112" s="18">
        <f t="shared" si="27"/>
        <v>836.40000000000009</v>
      </c>
      <c r="G112" s="18">
        <f t="shared" si="28"/>
        <v>12546</v>
      </c>
      <c r="H112" s="18">
        <f t="shared" si="29"/>
        <v>3632.6592000000001</v>
      </c>
      <c r="I112" s="18">
        <f t="shared" si="30"/>
        <v>124721.29919999999</v>
      </c>
    </row>
    <row r="113" spans="1:9" x14ac:dyDescent="0.25">
      <c r="A113" s="16">
        <v>106</v>
      </c>
      <c r="B113" s="1" t="s">
        <v>34</v>
      </c>
      <c r="C113" s="18">
        <f t="shared" si="25"/>
        <v>8475.52</v>
      </c>
      <c r="D113" s="18">
        <f t="shared" si="31"/>
        <v>101706.24000000001</v>
      </c>
      <c r="E113" s="18">
        <f t="shared" si="26"/>
        <v>6000</v>
      </c>
      <c r="F113" s="18">
        <f t="shared" si="27"/>
        <v>836.40000000000009</v>
      </c>
      <c r="G113" s="18">
        <f t="shared" si="28"/>
        <v>12546</v>
      </c>
      <c r="H113" s="18">
        <f t="shared" si="29"/>
        <v>3632.6592000000001</v>
      </c>
      <c r="I113" s="18">
        <f t="shared" si="30"/>
        <v>124721.29919999999</v>
      </c>
    </row>
    <row r="114" spans="1:9" x14ac:dyDescent="0.25">
      <c r="A114" s="16">
        <v>107</v>
      </c>
      <c r="B114" s="1" t="s">
        <v>34</v>
      </c>
      <c r="C114" s="18">
        <f t="shared" si="25"/>
        <v>8475.52</v>
      </c>
      <c r="D114" s="18">
        <f t="shared" si="31"/>
        <v>101706.24000000001</v>
      </c>
      <c r="E114" s="18">
        <f t="shared" si="26"/>
        <v>6000</v>
      </c>
      <c r="F114" s="18">
        <f t="shared" si="27"/>
        <v>836.40000000000009</v>
      </c>
      <c r="G114" s="18">
        <f t="shared" si="28"/>
        <v>12546</v>
      </c>
      <c r="H114" s="18">
        <f t="shared" si="29"/>
        <v>3632.6592000000001</v>
      </c>
      <c r="I114" s="18">
        <f t="shared" si="30"/>
        <v>124721.29919999999</v>
      </c>
    </row>
    <row r="115" spans="1:9" x14ac:dyDescent="0.25">
      <c r="A115" s="16">
        <v>108</v>
      </c>
      <c r="B115" s="1" t="s">
        <v>34</v>
      </c>
      <c r="C115" s="18">
        <f t="shared" si="25"/>
        <v>8475.52</v>
      </c>
      <c r="D115" s="18">
        <f t="shared" si="31"/>
        <v>101706.24000000001</v>
      </c>
      <c r="E115" s="18">
        <f t="shared" si="26"/>
        <v>6000</v>
      </c>
      <c r="F115" s="18">
        <f t="shared" si="27"/>
        <v>836.40000000000009</v>
      </c>
      <c r="G115" s="18">
        <f t="shared" si="28"/>
        <v>12546</v>
      </c>
      <c r="H115" s="18">
        <f t="shared" si="29"/>
        <v>3632.6592000000001</v>
      </c>
      <c r="I115" s="18">
        <f t="shared" si="30"/>
        <v>124721.29919999999</v>
      </c>
    </row>
    <row r="116" spans="1:9" x14ac:dyDescent="0.25">
      <c r="A116" s="16">
        <v>109</v>
      </c>
      <c r="B116" s="1" t="s">
        <v>34</v>
      </c>
      <c r="C116" s="18">
        <f t="shared" si="25"/>
        <v>8475.52</v>
      </c>
      <c r="D116" s="18">
        <f t="shared" si="31"/>
        <v>101706.24000000001</v>
      </c>
      <c r="E116" s="18">
        <f t="shared" si="26"/>
        <v>6000</v>
      </c>
      <c r="F116" s="18">
        <f t="shared" si="27"/>
        <v>836.40000000000009</v>
      </c>
      <c r="G116" s="18">
        <f t="shared" si="28"/>
        <v>12546</v>
      </c>
      <c r="H116" s="18">
        <f t="shared" si="29"/>
        <v>3632.6592000000001</v>
      </c>
      <c r="I116" s="18">
        <f t="shared" si="30"/>
        <v>124721.29919999999</v>
      </c>
    </row>
    <row r="117" spans="1:9" x14ac:dyDescent="0.25">
      <c r="A117" s="16">
        <v>110</v>
      </c>
      <c r="B117" s="1" t="s">
        <v>34</v>
      </c>
      <c r="C117" s="18">
        <f t="shared" si="25"/>
        <v>8475.52</v>
      </c>
      <c r="D117" s="18">
        <f t="shared" si="31"/>
        <v>101706.24000000001</v>
      </c>
      <c r="E117" s="18">
        <f t="shared" si="26"/>
        <v>6000</v>
      </c>
      <c r="F117" s="18">
        <f t="shared" si="27"/>
        <v>836.40000000000009</v>
      </c>
      <c r="G117" s="18">
        <f t="shared" si="28"/>
        <v>12546</v>
      </c>
      <c r="H117" s="18">
        <f t="shared" si="29"/>
        <v>3632.6592000000001</v>
      </c>
      <c r="I117" s="18">
        <f t="shared" si="30"/>
        <v>124721.29919999999</v>
      </c>
    </row>
    <row r="118" spans="1:9" x14ac:dyDescent="0.25">
      <c r="A118" s="16">
        <v>111</v>
      </c>
      <c r="B118" s="1" t="s">
        <v>34</v>
      </c>
      <c r="C118" s="18">
        <f t="shared" si="25"/>
        <v>8475.52</v>
      </c>
      <c r="D118" s="18">
        <f t="shared" si="31"/>
        <v>101706.24000000001</v>
      </c>
      <c r="E118" s="18">
        <f t="shared" si="26"/>
        <v>6000</v>
      </c>
      <c r="F118" s="18">
        <f t="shared" si="27"/>
        <v>836.40000000000009</v>
      </c>
      <c r="G118" s="18">
        <f t="shared" si="28"/>
        <v>12546</v>
      </c>
      <c r="H118" s="18">
        <f t="shared" si="29"/>
        <v>3632.6592000000001</v>
      </c>
      <c r="I118" s="18">
        <f t="shared" si="30"/>
        <v>124721.29919999999</v>
      </c>
    </row>
    <row r="119" spans="1:9" x14ac:dyDescent="0.25">
      <c r="A119" s="16">
        <v>112</v>
      </c>
      <c r="B119" s="1" t="s">
        <v>34</v>
      </c>
      <c r="C119" s="18">
        <f t="shared" ref="C119:C122" si="32">278.8*30.4</f>
        <v>8475.52</v>
      </c>
      <c r="D119" s="18">
        <f t="shared" si="31"/>
        <v>101706.24000000001</v>
      </c>
      <c r="E119" s="18">
        <f t="shared" ref="E119:E122" si="33">500*12</f>
        <v>6000</v>
      </c>
      <c r="F119" s="18">
        <f t="shared" ref="F119:F122" si="34">278.8*12*0.25</f>
        <v>836.40000000000009</v>
      </c>
      <c r="G119" s="18">
        <f t="shared" ref="G119:G122" si="35">278.8*45</f>
        <v>12546</v>
      </c>
      <c r="H119" s="18">
        <f t="shared" si="29"/>
        <v>3632.6592000000001</v>
      </c>
      <c r="I119" s="18">
        <f t="shared" si="30"/>
        <v>124721.29919999999</v>
      </c>
    </row>
    <row r="120" spans="1:9" x14ac:dyDescent="0.25">
      <c r="A120" s="16">
        <v>113</v>
      </c>
      <c r="B120" s="1" t="s">
        <v>34</v>
      </c>
      <c r="C120" s="18">
        <f t="shared" si="32"/>
        <v>8475.52</v>
      </c>
      <c r="D120" s="18">
        <f t="shared" si="31"/>
        <v>101706.24000000001</v>
      </c>
      <c r="E120" s="18">
        <f t="shared" si="33"/>
        <v>6000</v>
      </c>
      <c r="F120" s="18">
        <f t="shared" si="34"/>
        <v>836.40000000000009</v>
      </c>
      <c r="G120" s="18">
        <f t="shared" si="35"/>
        <v>12546</v>
      </c>
      <c r="H120" s="18">
        <f t="shared" si="29"/>
        <v>3632.6592000000001</v>
      </c>
      <c r="I120" s="18">
        <f t="shared" si="30"/>
        <v>124721.29919999999</v>
      </c>
    </row>
    <row r="121" spans="1:9" x14ac:dyDescent="0.25">
      <c r="A121" s="16">
        <v>114</v>
      </c>
      <c r="B121" s="1" t="s">
        <v>34</v>
      </c>
      <c r="C121" s="18">
        <f t="shared" si="32"/>
        <v>8475.52</v>
      </c>
      <c r="D121" s="18">
        <f t="shared" si="31"/>
        <v>101706.24000000001</v>
      </c>
      <c r="E121" s="18">
        <f t="shared" si="33"/>
        <v>6000</v>
      </c>
      <c r="F121" s="18">
        <f t="shared" si="34"/>
        <v>836.40000000000009</v>
      </c>
      <c r="G121" s="18">
        <f t="shared" si="35"/>
        <v>12546</v>
      </c>
      <c r="H121" s="18">
        <f t="shared" si="29"/>
        <v>3632.6592000000001</v>
      </c>
      <c r="I121" s="18">
        <f t="shared" si="30"/>
        <v>124721.29919999999</v>
      </c>
    </row>
    <row r="122" spans="1:9" x14ac:dyDescent="0.25">
      <c r="A122" s="16">
        <v>115</v>
      </c>
      <c r="B122" s="1" t="s">
        <v>34</v>
      </c>
      <c r="C122" s="18">
        <f t="shared" si="32"/>
        <v>8475.52</v>
      </c>
      <c r="D122" s="18">
        <f t="shared" si="31"/>
        <v>101706.24000000001</v>
      </c>
      <c r="E122" s="18">
        <f t="shared" si="33"/>
        <v>6000</v>
      </c>
      <c r="F122" s="18">
        <f t="shared" si="34"/>
        <v>836.40000000000009</v>
      </c>
      <c r="G122" s="18">
        <f t="shared" si="35"/>
        <v>12546</v>
      </c>
      <c r="H122" s="18">
        <f t="shared" si="29"/>
        <v>3632.6592000000001</v>
      </c>
      <c r="I122" s="18">
        <f t="shared" si="30"/>
        <v>124721.29919999999</v>
      </c>
    </row>
    <row r="124" spans="1:9" x14ac:dyDescent="0.25">
      <c r="B124" s="22" t="s">
        <v>30</v>
      </c>
      <c r="D124" s="19">
        <f>SUM(D8:D123)</f>
        <v>17335026.048000008</v>
      </c>
      <c r="E124" s="19">
        <f t="shared" ref="E124:I124" si="36">SUM(E8:E123)</f>
        <v>890880</v>
      </c>
      <c r="F124" s="19">
        <f t="shared" si="36"/>
        <v>142557.77999999968</v>
      </c>
      <c r="G124" s="19">
        <f t="shared" si="36"/>
        <v>2138366.6999999993</v>
      </c>
      <c r="H124" s="19">
        <f t="shared" si="36"/>
        <v>615204.91583999922</v>
      </c>
      <c r="I124" s="19">
        <f t="shared" si="36"/>
        <v>21122035.443839964</v>
      </c>
    </row>
  </sheetData>
  <mergeCells count="2">
    <mergeCell ref="A3:I3"/>
    <mergeCell ref="A2:I2"/>
  </mergeCells>
  <pageMargins left="0.31496062992125984" right="0.31496062992125984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GENERAL</vt:lpstr>
      <vt:lpstr>DESGLOCE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HP Pro</cp:lastModifiedBy>
  <cp:lastPrinted>2025-01-27T22:22:36Z</cp:lastPrinted>
  <dcterms:created xsi:type="dcterms:W3CDTF">2025-01-27T17:44:40Z</dcterms:created>
  <dcterms:modified xsi:type="dcterms:W3CDTF">2025-02-21T23:47:52Z</dcterms:modified>
</cp:coreProperties>
</file>